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เดือน มิถุนายน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3" hidden="1">นครพนม!$A$1:$AT$154</definedName>
    <definedName name="_xlnm._FilterDatabase" localSheetId="1" hidden="1">บึงกาฬ!$A$1:$AN$70</definedName>
    <definedName name="_xlnm._FilterDatabase" localSheetId="7" hidden="1">'เลย '!$A$1:$AL$130</definedName>
    <definedName name="_xlnm._FilterDatabase" localSheetId="3" hidden="1">หนองบัวลำภู!$A$1:$AN$86</definedName>
    <definedName name="_xlnm._FilterDatabase" localSheetId="4" hidden="1">อด!#REF!</definedName>
    <definedName name="_xlnm._FilterDatabase" localSheetId="5" hidden="1">อุดรธานี!$A$1:$AS$222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J852" i="61" l="1"/>
  <c r="AS5" i="30" l="1"/>
  <c r="AS6" i="30"/>
  <c r="AS7" i="30"/>
  <c r="AS8" i="30"/>
  <c r="AS9" i="30"/>
  <c r="AS10" i="30"/>
  <c r="AS11" i="30"/>
  <c r="AS12" i="30"/>
  <c r="AS13" i="30"/>
  <c r="AS14" i="30"/>
  <c r="AS15" i="30"/>
  <c r="AS16" i="30"/>
  <c r="AS17" i="30"/>
  <c r="AS18" i="30"/>
  <c r="AS19" i="30"/>
  <c r="AS20" i="30"/>
  <c r="AS21" i="30"/>
  <c r="AS22" i="30"/>
  <c r="AS23" i="30"/>
  <c r="AS24" i="30"/>
  <c r="AS25" i="30"/>
  <c r="AS26" i="30"/>
  <c r="AS27" i="30"/>
  <c r="AS28" i="30"/>
  <c r="AS29" i="30"/>
  <c r="AS30" i="30"/>
  <c r="AS31" i="30"/>
  <c r="AS32" i="30"/>
  <c r="AS33" i="30"/>
  <c r="AS34" i="30"/>
  <c r="AS35" i="30"/>
  <c r="AS36" i="30"/>
  <c r="AS37" i="30"/>
  <c r="AS38" i="30"/>
  <c r="AS39" i="30"/>
  <c r="AS40" i="30"/>
  <c r="AS41" i="30"/>
  <c r="AS42" i="30"/>
  <c r="AS43" i="30"/>
  <c r="AS44" i="30"/>
  <c r="AS45" i="30"/>
  <c r="AS46" i="30"/>
  <c r="AS47" i="30"/>
  <c r="AS48" i="30"/>
  <c r="AS49" i="30"/>
  <c r="AS50" i="30"/>
  <c r="AS51" i="30"/>
  <c r="AS52" i="30"/>
  <c r="AS53" i="30"/>
  <c r="AS54" i="30"/>
  <c r="AS55" i="30"/>
  <c r="AS56" i="30"/>
  <c r="AS57" i="30"/>
  <c r="AS58" i="30"/>
  <c r="AS59" i="30"/>
  <c r="AS60" i="30"/>
  <c r="AS61" i="30"/>
  <c r="AS62" i="30"/>
  <c r="AS63" i="30"/>
  <c r="AS64" i="30"/>
  <c r="AS65" i="30"/>
  <c r="AS66" i="30"/>
  <c r="AS67" i="30"/>
  <c r="AS68" i="30"/>
  <c r="AS69" i="30"/>
  <c r="AS70" i="30"/>
  <c r="AS71" i="30"/>
  <c r="AS72" i="30"/>
  <c r="AS73" i="30"/>
  <c r="AS74" i="30"/>
  <c r="AS75" i="30"/>
  <c r="AS76" i="30"/>
  <c r="AS77" i="30"/>
  <c r="AS78" i="30"/>
  <c r="AS79" i="30"/>
  <c r="AS80" i="30"/>
  <c r="AS81" i="30"/>
  <c r="AS82" i="30"/>
  <c r="AS83" i="30"/>
  <c r="AS84" i="30"/>
  <c r="AS85" i="30"/>
  <c r="AS86" i="30"/>
  <c r="AS87" i="30"/>
  <c r="AS88" i="30"/>
  <c r="AS89" i="30"/>
  <c r="AS90" i="30"/>
  <c r="AS91" i="30"/>
  <c r="AS92" i="30"/>
  <c r="AS93" i="30"/>
  <c r="AS94" i="30"/>
  <c r="AS95" i="30"/>
  <c r="AS96" i="30"/>
  <c r="AS97" i="30"/>
  <c r="AS98" i="30"/>
  <c r="AS99" i="30"/>
  <c r="AS100" i="30"/>
  <c r="AS101" i="30"/>
  <c r="AS102" i="30"/>
  <c r="AS103" i="30"/>
  <c r="AS104" i="30"/>
  <c r="AS105" i="30"/>
  <c r="AS106" i="30"/>
  <c r="AS107" i="30"/>
  <c r="AS108" i="30"/>
  <c r="AS109" i="30"/>
  <c r="AS110" i="30"/>
  <c r="AS111" i="30"/>
  <c r="AS112" i="30"/>
  <c r="AS113" i="30"/>
  <c r="AS114" i="30"/>
  <c r="AS115" i="30"/>
  <c r="AS116" i="30"/>
  <c r="AS117" i="30"/>
  <c r="AS118" i="30"/>
  <c r="AS119" i="30"/>
  <c r="AS120" i="30"/>
  <c r="AS121" i="30"/>
  <c r="AS122" i="30"/>
  <c r="AS123" i="30"/>
  <c r="AS124" i="30"/>
  <c r="AS125" i="30"/>
  <c r="AS126" i="30"/>
  <c r="AS127" i="30"/>
  <c r="AS128" i="30"/>
  <c r="AS129" i="30"/>
  <c r="AS130" i="30"/>
  <c r="AS131" i="30"/>
  <c r="AS132" i="30"/>
  <c r="AS133" i="30"/>
  <c r="AS134" i="30"/>
  <c r="AS135" i="30"/>
  <c r="AS136" i="30"/>
  <c r="AS137" i="30"/>
  <c r="AS138" i="30"/>
  <c r="AS139" i="30"/>
  <c r="AS140" i="30"/>
  <c r="AS141" i="30"/>
  <c r="AS142" i="30"/>
  <c r="AS143" i="30"/>
  <c r="AS144" i="30"/>
  <c r="AS145" i="30"/>
  <c r="AS146" i="30"/>
  <c r="AS147" i="30"/>
  <c r="AS148" i="30"/>
  <c r="AS149" i="30"/>
  <c r="AS150" i="30"/>
  <c r="AS151" i="30"/>
  <c r="AS152" i="30"/>
  <c r="AS153" i="30"/>
  <c r="AS154" i="30"/>
  <c r="AS4" i="30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140" i="30"/>
  <c r="AR141" i="30"/>
  <c r="AR142" i="30"/>
  <c r="AR143" i="30"/>
  <c r="AR144" i="30"/>
  <c r="AR145" i="30"/>
  <c r="AR146" i="30"/>
  <c r="AR147" i="30"/>
  <c r="AR148" i="30"/>
  <c r="AR149" i="30"/>
  <c r="AR150" i="30"/>
  <c r="AR151" i="30"/>
  <c r="AR152" i="30"/>
  <c r="AR153" i="30"/>
  <c r="AR154" i="30"/>
  <c r="AR4" i="30"/>
  <c r="AP4" i="30"/>
  <c r="AO4" i="30"/>
  <c r="AI4" i="32"/>
  <c r="AH4" i="32"/>
  <c r="AF4" i="32"/>
  <c r="AE5" i="32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L4" i="34"/>
  <c r="AK4" i="34"/>
  <c r="AI4" i="34"/>
  <c r="AH4" i="34"/>
  <c r="AG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H4" i="39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4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4" i="15"/>
  <c r="AJ4" i="15"/>
  <c r="AI4" i="15"/>
  <c r="AI5" i="15" l="1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5" i="19"/>
  <c r="AK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5" i="19"/>
  <c r="J851" i="61" l="1"/>
  <c r="AI5" i="32" l="1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E4" i="32"/>
  <c r="AJ4" i="34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9"/>
  <c r="AI4" i="19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I3" i="15" l="1"/>
  <c r="AR3" i="30"/>
  <c r="O433" i="61"/>
  <c r="H419" i="61"/>
  <c r="H416" i="61"/>
  <c r="H236" i="61"/>
  <c r="H426" i="61"/>
  <c r="J243" i="61"/>
  <c r="P236" i="61"/>
  <c r="P419" i="61"/>
  <c r="J418" i="61"/>
  <c r="J419" i="61" s="1"/>
  <c r="AO5" i="30" l="1"/>
  <c r="AO6" i="30"/>
  <c r="AQ6" i="30" s="1"/>
  <c r="AO7" i="30"/>
  <c r="AO8" i="30"/>
  <c r="AQ8" i="30" s="1"/>
  <c r="AO9" i="30"/>
  <c r="AQ9" i="30" s="1"/>
  <c r="AO10" i="30"/>
  <c r="AO11" i="30"/>
  <c r="AO12" i="30"/>
  <c r="AQ12" i="30" s="1"/>
  <c r="AO13" i="30"/>
  <c r="AO14" i="30"/>
  <c r="AQ14" i="30" s="1"/>
  <c r="AO15" i="30"/>
  <c r="AO16" i="30"/>
  <c r="AQ16" i="30" s="1"/>
  <c r="AO17" i="30"/>
  <c r="AO18" i="30"/>
  <c r="AO19" i="30"/>
  <c r="AO20" i="30"/>
  <c r="AQ20" i="30" s="1"/>
  <c r="AO21" i="30"/>
  <c r="AO22" i="30"/>
  <c r="AQ22" i="30" s="1"/>
  <c r="AO23" i="30"/>
  <c r="AO24" i="30"/>
  <c r="AQ24" i="30" s="1"/>
  <c r="AO25" i="30"/>
  <c r="AQ25" i="30" s="1"/>
  <c r="AO26" i="30"/>
  <c r="AO27" i="30"/>
  <c r="AO28" i="30"/>
  <c r="AQ28" i="30" s="1"/>
  <c r="AO29" i="30"/>
  <c r="AO30" i="30"/>
  <c r="AQ30" i="30" s="1"/>
  <c r="AO31" i="30"/>
  <c r="AO32" i="30"/>
  <c r="AQ32" i="30" s="1"/>
  <c r="AO33" i="30"/>
  <c r="AO34" i="30"/>
  <c r="AO35" i="30"/>
  <c r="AO36" i="30"/>
  <c r="AQ36" i="30" s="1"/>
  <c r="AO37" i="30"/>
  <c r="AO38" i="30"/>
  <c r="AQ38" i="30" s="1"/>
  <c r="AO39" i="30"/>
  <c r="AO40" i="30"/>
  <c r="AQ40" i="30" s="1"/>
  <c r="AO41" i="30"/>
  <c r="AQ41" i="30" s="1"/>
  <c r="AO42" i="30"/>
  <c r="AO43" i="30"/>
  <c r="AO44" i="30"/>
  <c r="AQ44" i="30" s="1"/>
  <c r="AO45" i="30"/>
  <c r="AO46" i="30"/>
  <c r="AQ46" i="30" s="1"/>
  <c r="AO47" i="30"/>
  <c r="AO48" i="30"/>
  <c r="AQ48" i="30" s="1"/>
  <c r="AO49" i="30"/>
  <c r="AO50" i="30"/>
  <c r="AO51" i="30"/>
  <c r="AO52" i="30"/>
  <c r="AQ52" i="30" s="1"/>
  <c r="AO53" i="30"/>
  <c r="AO54" i="30"/>
  <c r="AQ54" i="30" s="1"/>
  <c r="AO55" i="30"/>
  <c r="AO56" i="30"/>
  <c r="AQ56" i="30" s="1"/>
  <c r="AO57" i="30"/>
  <c r="AQ57" i="30" s="1"/>
  <c r="AO58" i="30"/>
  <c r="AO59" i="30"/>
  <c r="AO60" i="30"/>
  <c r="AQ60" i="30" s="1"/>
  <c r="AO61" i="30"/>
  <c r="AO62" i="30"/>
  <c r="AQ62" i="30" s="1"/>
  <c r="AO63" i="30"/>
  <c r="AO64" i="30"/>
  <c r="AQ64" i="30" s="1"/>
  <c r="AO65" i="30"/>
  <c r="AO66" i="30"/>
  <c r="AO67" i="30"/>
  <c r="AO68" i="30"/>
  <c r="AQ68" i="30" s="1"/>
  <c r="AO69" i="30"/>
  <c r="AO70" i="30"/>
  <c r="AQ70" i="30" s="1"/>
  <c r="AO71" i="30"/>
  <c r="AO72" i="30"/>
  <c r="AQ72" i="30" s="1"/>
  <c r="AO73" i="30"/>
  <c r="AQ73" i="30" s="1"/>
  <c r="AO74" i="30"/>
  <c r="AO75" i="30"/>
  <c r="AO76" i="30"/>
  <c r="AQ76" i="30" s="1"/>
  <c r="AO77" i="30"/>
  <c r="AO78" i="30"/>
  <c r="AQ78" i="30" s="1"/>
  <c r="AO79" i="30"/>
  <c r="AO80" i="30"/>
  <c r="AQ80" i="30" s="1"/>
  <c r="AO81" i="30"/>
  <c r="AO82" i="30"/>
  <c r="AO83" i="30"/>
  <c r="AO84" i="30"/>
  <c r="AQ84" i="30" s="1"/>
  <c r="AO85" i="30"/>
  <c r="AO86" i="30"/>
  <c r="AQ86" i="30" s="1"/>
  <c r="AO87" i="30"/>
  <c r="AO88" i="30"/>
  <c r="AQ88" i="30" s="1"/>
  <c r="AO89" i="30"/>
  <c r="AQ89" i="30" s="1"/>
  <c r="AO90" i="30"/>
  <c r="AO91" i="30"/>
  <c r="AO92" i="30"/>
  <c r="AQ92" i="30" s="1"/>
  <c r="AO93" i="30"/>
  <c r="AO94" i="30"/>
  <c r="AQ94" i="30" s="1"/>
  <c r="AO95" i="30"/>
  <c r="AO96" i="30"/>
  <c r="AQ96" i="30" s="1"/>
  <c r="AO97" i="30"/>
  <c r="AO98" i="30"/>
  <c r="AO99" i="30"/>
  <c r="AO100" i="30"/>
  <c r="AQ100" i="30" s="1"/>
  <c r="AO101" i="30"/>
  <c r="AO102" i="30"/>
  <c r="AQ102" i="30" s="1"/>
  <c r="AO103" i="30"/>
  <c r="AO104" i="30"/>
  <c r="AQ104" i="30" s="1"/>
  <c r="AO105" i="30"/>
  <c r="AQ105" i="30" s="1"/>
  <c r="AO106" i="30"/>
  <c r="AO107" i="30"/>
  <c r="AO108" i="30"/>
  <c r="AQ108" i="30" s="1"/>
  <c r="AO109" i="30"/>
  <c r="AO110" i="30"/>
  <c r="AQ110" i="30" s="1"/>
  <c r="AO111" i="30"/>
  <c r="AO112" i="30"/>
  <c r="AQ112" i="30" s="1"/>
  <c r="AO113" i="30"/>
  <c r="AO114" i="30"/>
  <c r="AO115" i="30"/>
  <c r="AO116" i="30"/>
  <c r="AQ116" i="30" s="1"/>
  <c r="AO117" i="30"/>
  <c r="AO118" i="30"/>
  <c r="AQ118" i="30" s="1"/>
  <c r="AO119" i="30"/>
  <c r="AO120" i="30"/>
  <c r="AQ120" i="30" s="1"/>
  <c r="AO121" i="30"/>
  <c r="AQ121" i="30" s="1"/>
  <c r="AO122" i="30"/>
  <c r="AO123" i="30"/>
  <c r="AO124" i="30"/>
  <c r="AQ124" i="30" s="1"/>
  <c r="AO125" i="30"/>
  <c r="AO126" i="30"/>
  <c r="AQ126" i="30" s="1"/>
  <c r="AO127" i="30"/>
  <c r="AO128" i="30"/>
  <c r="AQ128" i="30" s="1"/>
  <c r="AO129" i="30"/>
  <c r="AO130" i="30"/>
  <c r="AO131" i="30"/>
  <c r="AO132" i="30"/>
  <c r="AQ132" i="30" s="1"/>
  <c r="AO133" i="30"/>
  <c r="AO134" i="30"/>
  <c r="AQ134" i="30" s="1"/>
  <c r="AO135" i="30"/>
  <c r="AO136" i="30"/>
  <c r="AQ136" i="30" s="1"/>
  <c r="AO137" i="30"/>
  <c r="AQ137" i="30" s="1"/>
  <c r="AO138" i="30"/>
  <c r="AO139" i="30"/>
  <c r="AO140" i="30"/>
  <c r="AQ140" i="30" s="1"/>
  <c r="AO141" i="30"/>
  <c r="AO142" i="30"/>
  <c r="AQ142" i="30" s="1"/>
  <c r="AO143" i="30"/>
  <c r="AO144" i="30"/>
  <c r="AQ144" i="30" s="1"/>
  <c r="AO145" i="30"/>
  <c r="AO146" i="30"/>
  <c r="AO147" i="30"/>
  <c r="AO148" i="30"/>
  <c r="AQ148" i="30" s="1"/>
  <c r="AO149" i="30"/>
  <c r="AO150" i="30"/>
  <c r="AQ150" i="30" s="1"/>
  <c r="AO151" i="30"/>
  <c r="AO152" i="30"/>
  <c r="AQ152" i="30" s="1"/>
  <c r="AO153" i="30"/>
  <c r="AQ153" i="30" s="1"/>
  <c r="AO154" i="30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G80" i="32" s="1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22" i="32"/>
  <c r="AE23" i="32"/>
  <c r="AE24" i="32"/>
  <c r="AE25" i="32"/>
  <c r="AE26" i="32"/>
  <c r="AG26" i="32" s="1"/>
  <c r="AE27" i="32"/>
  <c r="AE28" i="32"/>
  <c r="AE29" i="32"/>
  <c r="AE30" i="32"/>
  <c r="AE31" i="32"/>
  <c r="AE32" i="32"/>
  <c r="AE33" i="32"/>
  <c r="AE34" i="32"/>
  <c r="AG34" i="32" s="1"/>
  <c r="AE35" i="32"/>
  <c r="AE36" i="32"/>
  <c r="AE37" i="32"/>
  <c r="AE38" i="32"/>
  <c r="AE39" i="32"/>
  <c r="AE40" i="32"/>
  <c r="AE41" i="32"/>
  <c r="AE42" i="32"/>
  <c r="AG42" i="32" s="1"/>
  <c r="AE43" i="32"/>
  <c r="AE44" i="32"/>
  <c r="AE45" i="32"/>
  <c r="AE46" i="32"/>
  <c r="AE47" i="32"/>
  <c r="AE48" i="32"/>
  <c r="AE49" i="32"/>
  <c r="AE50" i="32"/>
  <c r="AG50" i="32" s="1"/>
  <c r="AE51" i="32"/>
  <c r="AE52" i="32"/>
  <c r="AE53" i="32"/>
  <c r="AE54" i="32"/>
  <c r="AE55" i="32"/>
  <c r="AE56" i="32"/>
  <c r="AE57" i="32"/>
  <c r="AE58" i="32"/>
  <c r="AG58" i="32" s="1"/>
  <c r="AE59" i="32"/>
  <c r="AE60" i="32"/>
  <c r="AE61" i="32"/>
  <c r="AE62" i="32"/>
  <c r="AE63" i="32"/>
  <c r="AE64" i="32"/>
  <c r="AE65" i="32"/>
  <c r="AE66" i="32"/>
  <c r="AG66" i="32" s="1"/>
  <c r="AE67" i="32"/>
  <c r="AE68" i="32"/>
  <c r="AE69" i="32"/>
  <c r="AE70" i="32"/>
  <c r="AE71" i="32"/>
  <c r="AE72" i="32"/>
  <c r="AE73" i="32"/>
  <c r="AE74" i="32"/>
  <c r="AG74" i="32" s="1"/>
  <c r="AE75" i="32"/>
  <c r="AE76" i="32"/>
  <c r="AE77" i="32"/>
  <c r="AE78" i="32"/>
  <c r="AE79" i="32"/>
  <c r="AE80" i="32"/>
  <c r="AE81" i="32"/>
  <c r="AE82" i="32"/>
  <c r="AG82" i="32" s="1"/>
  <c r="AE83" i="32"/>
  <c r="AE84" i="32"/>
  <c r="AE85" i="32"/>
  <c r="AE86" i="32"/>
  <c r="AE87" i="32"/>
  <c r="AE88" i="32"/>
  <c r="AE89" i="32"/>
  <c r="AE90" i="32"/>
  <c r="AG90" i="32" s="1"/>
  <c r="AE91" i="32"/>
  <c r="AE92" i="32"/>
  <c r="AE93" i="32"/>
  <c r="AE94" i="32"/>
  <c r="AE95" i="32"/>
  <c r="AE96" i="32"/>
  <c r="AE97" i="32"/>
  <c r="AE98" i="32"/>
  <c r="AG98" i="32" s="1"/>
  <c r="AE99" i="32"/>
  <c r="AE100" i="32"/>
  <c r="AE101" i="32"/>
  <c r="AE102" i="32"/>
  <c r="AE103" i="32"/>
  <c r="AE104" i="32"/>
  <c r="AE105" i="32"/>
  <c r="AE106" i="32"/>
  <c r="AG106" i="32" s="1"/>
  <c r="AE107" i="32"/>
  <c r="AE108" i="32"/>
  <c r="AE109" i="32"/>
  <c r="AE110" i="32"/>
  <c r="AE111" i="32"/>
  <c r="AE112" i="32"/>
  <c r="AE113" i="32"/>
  <c r="AE114" i="32"/>
  <c r="AG114" i="32" s="1"/>
  <c r="AE115" i="32"/>
  <c r="AE116" i="32"/>
  <c r="AE117" i="32"/>
  <c r="AE118" i="32"/>
  <c r="AE119" i="32"/>
  <c r="AE120" i="32"/>
  <c r="AE121" i="32"/>
  <c r="AE122" i="32"/>
  <c r="AG122" i="32" s="1"/>
  <c r="AE123" i="32"/>
  <c r="AE124" i="32"/>
  <c r="AE125" i="32"/>
  <c r="AE126" i="32"/>
  <c r="AE127" i="32"/>
  <c r="AE128" i="32"/>
  <c r="AE129" i="32"/>
  <c r="AE130" i="32"/>
  <c r="AG130" i="32" s="1"/>
  <c r="AE131" i="32"/>
  <c r="AE132" i="32"/>
  <c r="AE133" i="32"/>
  <c r="AE134" i="32"/>
  <c r="AE135" i="32"/>
  <c r="AE136" i="32"/>
  <c r="AE137" i="32"/>
  <c r="AE138" i="32"/>
  <c r="AG138" i="32" s="1"/>
  <c r="AE139" i="32"/>
  <c r="AE140" i="32"/>
  <c r="AE141" i="32"/>
  <c r="AE142" i="32"/>
  <c r="AE143" i="32"/>
  <c r="AE144" i="32"/>
  <c r="AE145" i="32"/>
  <c r="AE146" i="32"/>
  <c r="AG146" i="32" s="1"/>
  <c r="AE147" i="32"/>
  <c r="AE148" i="32"/>
  <c r="AE149" i="32"/>
  <c r="AE150" i="32"/>
  <c r="AE151" i="32"/>
  <c r="AE152" i="32"/>
  <c r="AE153" i="32"/>
  <c r="AE154" i="32"/>
  <c r="AG154" i="32" s="1"/>
  <c r="AE155" i="32"/>
  <c r="AE156" i="32"/>
  <c r="AE157" i="32"/>
  <c r="AE158" i="32"/>
  <c r="AE159" i="32"/>
  <c r="AE160" i="32"/>
  <c r="AE161" i="32"/>
  <c r="AE162" i="32"/>
  <c r="AG162" i="32" s="1"/>
  <c r="AE163" i="32"/>
  <c r="AE164" i="32"/>
  <c r="AE165" i="32"/>
  <c r="AE166" i="32"/>
  <c r="AE167" i="32"/>
  <c r="AE168" i="32"/>
  <c r="AE169" i="32"/>
  <c r="AE170" i="32"/>
  <c r="AG170" i="32" s="1"/>
  <c r="AE171" i="32"/>
  <c r="AE172" i="32"/>
  <c r="AE173" i="32"/>
  <c r="AE174" i="32"/>
  <c r="AE175" i="32"/>
  <c r="AE176" i="32"/>
  <c r="AE177" i="32"/>
  <c r="AE178" i="32"/>
  <c r="AG178" i="32" s="1"/>
  <c r="AE179" i="32"/>
  <c r="AE180" i="32"/>
  <c r="AE181" i="32"/>
  <c r="AE182" i="32"/>
  <c r="AE183" i="32"/>
  <c r="AE184" i="32"/>
  <c r="AE185" i="32"/>
  <c r="AE186" i="32"/>
  <c r="AG186" i="32" s="1"/>
  <c r="AE187" i="32"/>
  <c r="AE188" i="32"/>
  <c r="AE189" i="32"/>
  <c r="AE190" i="32"/>
  <c r="AE191" i="32"/>
  <c r="AE192" i="32"/>
  <c r="AE22" i="32"/>
  <c r="AI5" i="39"/>
  <c r="AI16" i="39"/>
  <c r="AI19" i="39"/>
  <c r="AI20" i="39"/>
  <c r="AI21" i="39"/>
  <c r="AI32" i="39"/>
  <c r="AI35" i="39"/>
  <c r="AI36" i="39"/>
  <c r="AI37" i="39"/>
  <c r="AI48" i="39"/>
  <c r="AI51" i="39"/>
  <c r="AI52" i="39"/>
  <c r="AI53" i="39"/>
  <c r="AI64" i="39"/>
  <c r="AI67" i="39"/>
  <c r="AI68" i="39"/>
  <c r="AI69" i="39"/>
  <c r="AI80" i="39"/>
  <c r="AI83" i="39"/>
  <c r="AI84" i="39"/>
  <c r="AI85" i="39"/>
  <c r="AI96" i="39"/>
  <c r="AI99" i="39"/>
  <c r="AI100" i="39"/>
  <c r="AI101" i="39"/>
  <c r="AI112" i="39"/>
  <c r="AI115" i="39"/>
  <c r="AI116" i="39"/>
  <c r="AI117" i="39"/>
  <c r="AI128" i="39"/>
  <c r="AI4" i="39"/>
  <c r="AI7" i="39"/>
  <c r="AI8" i="39"/>
  <c r="AI10" i="39"/>
  <c r="AI11" i="39"/>
  <c r="AI12" i="39"/>
  <c r="AI13" i="39"/>
  <c r="AI15" i="39"/>
  <c r="AI18" i="39"/>
  <c r="AI23" i="39"/>
  <c r="AI24" i="39"/>
  <c r="AI26" i="39"/>
  <c r="AI27" i="39"/>
  <c r="AI28" i="39"/>
  <c r="AI29" i="39"/>
  <c r="AI31" i="39"/>
  <c r="AI34" i="39"/>
  <c r="AI39" i="39"/>
  <c r="AI40" i="39"/>
  <c r="AI42" i="39"/>
  <c r="AI43" i="39"/>
  <c r="AI44" i="39"/>
  <c r="AI45" i="39"/>
  <c r="AI47" i="39"/>
  <c r="AI50" i="39"/>
  <c r="AI55" i="39"/>
  <c r="AI56" i="39"/>
  <c r="AI58" i="39"/>
  <c r="AI59" i="39"/>
  <c r="AI60" i="39"/>
  <c r="AI61" i="39"/>
  <c r="AI63" i="39"/>
  <c r="AI66" i="39"/>
  <c r="AI71" i="39"/>
  <c r="AI72" i="39"/>
  <c r="AI74" i="39"/>
  <c r="AI75" i="39"/>
  <c r="AI76" i="39"/>
  <c r="AI77" i="39"/>
  <c r="AI79" i="39"/>
  <c r="AI82" i="39"/>
  <c r="AI87" i="39"/>
  <c r="AI88" i="39"/>
  <c r="AI90" i="39"/>
  <c r="AI91" i="39"/>
  <c r="AI92" i="39"/>
  <c r="AI93" i="39"/>
  <c r="AI95" i="39"/>
  <c r="AI98" i="39"/>
  <c r="AI103" i="39"/>
  <c r="AI104" i="39"/>
  <c r="AI106" i="39"/>
  <c r="AI107" i="39"/>
  <c r="AI108" i="39"/>
  <c r="AI109" i="39"/>
  <c r="AI111" i="39"/>
  <c r="AI114" i="39"/>
  <c r="AI119" i="39"/>
  <c r="AI120" i="39"/>
  <c r="AI122" i="39"/>
  <c r="AI123" i="39"/>
  <c r="AI124" i="39"/>
  <c r="AI125" i="39"/>
  <c r="AI127" i="39"/>
  <c r="AI130" i="39"/>
  <c r="M418" i="61"/>
  <c r="M419" i="61" s="1"/>
  <c r="L418" i="61"/>
  <c r="AO11" i="16"/>
  <c r="AO19" i="16"/>
  <c r="AO27" i="16"/>
  <c r="AO35" i="16"/>
  <c r="AO43" i="16"/>
  <c r="AO51" i="16"/>
  <c r="AO59" i="16"/>
  <c r="AO67" i="16"/>
  <c r="AO75" i="16"/>
  <c r="AO83" i="16"/>
  <c r="AO87" i="16"/>
  <c r="AO91" i="16"/>
  <c r="AO99" i="16"/>
  <c r="AO107" i="16"/>
  <c r="AO115" i="16"/>
  <c r="AO123" i="16"/>
  <c r="AO131" i="16"/>
  <c r="AO139" i="16"/>
  <c r="AO147" i="16"/>
  <c r="AO155" i="16"/>
  <c r="AO163" i="16"/>
  <c r="AO171" i="16"/>
  <c r="AO179" i="16"/>
  <c r="AO187" i="16"/>
  <c r="AO195" i="16"/>
  <c r="AO203" i="16"/>
  <c r="AO211" i="16"/>
  <c r="AO219" i="16"/>
  <c r="AK5" i="15"/>
  <c r="AK6" i="15"/>
  <c r="AK7" i="15"/>
  <c r="AK14" i="15"/>
  <c r="AK15" i="15"/>
  <c r="AK16" i="15"/>
  <c r="AK17" i="15"/>
  <c r="AK20" i="15"/>
  <c r="AK21" i="15"/>
  <c r="AK22" i="15"/>
  <c r="AK23" i="15"/>
  <c r="AK24" i="15"/>
  <c r="AK28" i="15"/>
  <c r="AK29" i="15"/>
  <c r="AK31" i="15"/>
  <c r="AK32" i="15"/>
  <c r="AK36" i="15"/>
  <c r="AK37" i="15"/>
  <c r="AK38" i="15"/>
  <c r="AK39" i="15"/>
  <c r="AK40" i="15"/>
  <c r="AK44" i="15"/>
  <c r="AK45" i="15"/>
  <c r="AK46" i="15"/>
  <c r="AK47" i="15"/>
  <c r="AK48" i="15"/>
  <c r="AK49" i="15"/>
  <c r="AK52" i="15"/>
  <c r="AK53" i="15"/>
  <c r="AK54" i="15"/>
  <c r="AK55" i="15"/>
  <c r="AK56" i="15"/>
  <c r="AK57" i="15"/>
  <c r="AK60" i="15"/>
  <c r="AK61" i="15"/>
  <c r="AK63" i="15"/>
  <c r="AK64" i="15"/>
  <c r="AK68" i="15"/>
  <c r="AK70" i="15"/>
  <c r="AK71" i="15"/>
  <c r="AK72" i="15"/>
  <c r="AK76" i="15"/>
  <c r="AK77" i="15"/>
  <c r="AK78" i="15"/>
  <c r="AK79" i="15"/>
  <c r="AK80" i="15"/>
  <c r="AK81" i="15"/>
  <c r="AK84" i="15"/>
  <c r="AK85" i="15"/>
  <c r="AK86" i="15"/>
  <c r="AK12" i="15"/>
  <c r="AK13" i="15"/>
  <c r="AK25" i="15"/>
  <c r="AK69" i="15"/>
  <c r="AM4" i="19"/>
  <c r="AL4" i="19"/>
  <c r="AG189" i="32" l="1"/>
  <c r="AG173" i="32"/>
  <c r="AG157" i="32"/>
  <c r="AG141" i="32"/>
  <c r="AG125" i="32"/>
  <c r="AG22" i="32"/>
  <c r="AG169" i="32"/>
  <c r="AG129" i="32"/>
  <c r="AG57" i="32"/>
  <c r="AG185" i="32"/>
  <c r="AG161" i="32"/>
  <c r="AG145" i="32"/>
  <c r="AG121" i="32"/>
  <c r="AG105" i="32"/>
  <c r="AG89" i="32"/>
  <c r="AG73" i="32"/>
  <c r="AG49" i="32"/>
  <c r="AG33" i="32"/>
  <c r="AG192" i="32"/>
  <c r="AG184" i="32"/>
  <c r="AG64" i="32"/>
  <c r="AG48" i="32"/>
  <c r="AG177" i="32"/>
  <c r="AG153" i="32"/>
  <c r="AG137" i="32"/>
  <c r="AG113" i="32"/>
  <c r="AG97" i="32"/>
  <c r="AG81" i="32"/>
  <c r="AG65" i="32"/>
  <c r="AG41" i="32"/>
  <c r="AG25" i="32"/>
  <c r="AG176" i="32"/>
  <c r="AG168" i="32"/>
  <c r="AG160" i="32"/>
  <c r="AG152" i="32"/>
  <c r="AG144" i="32"/>
  <c r="AG136" i="32"/>
  <c r="AG128" i="32"/>
  <c r="AG120" i="32"/>
  <c r="AG112" i="32"/>
  <c r="AG104" i="32"/>
  <c r="AG96" i="32"/>
  <c r="AG88" i="32"/>
  <c r="AG72" i="32"/>
  <c r="AG56" i="32"/>
  <c r="AG40" i="32"/>
  <c r="AG32" i="32"/>
  <c r="AG24" i="32"/>
  <c r="AG109" i="32"/>
  <c r="AG93" i="32"/>
  <c r="AG77" i="32"/>
  <c r="AG61" i="32"/>
  <c r="AG45" i="32"/>
  <c r="AG29" i="32"/>
  <c r="AG181" i="32"/>
  <c r="AG165" i="32"/>
  <c r="AG149" i="32"/>
  <c r="AG133" i="32"/>
  <c r="AG117" i="32"/>
  <c r="AG101" i="32"/>
  <c r="AG85" i="32"/>
  <c r="AG69" i="32"/>
  <c r="AG53" i="32"/>
  <c r="AG37" i="32"/>
  <c r="AG191" i="32"/>
  <c r="AG183" i="32"/>
  <c r="AG175" i="32"/>
  <c r="AG167" i="32"/>
  <c r="AG159" i="32"/>
  <c r="AG151" i="32"/>
  <c r="AG143" i="32"/>
  <c r="AG135" i="32"/>
  <c r="AG127" i="32"/>
  <c r="AG119" i="32"/>
  <c r="AG111" i="32"/>
  <c r="AG103" i="32"/>
  <c r="AG95" i="32"/>
  <c r="AG87" i="32"/>
  <c r="AG79" i="32"/>
  <c r="AG71" i="32"/>
  <c r="AG63" i="32"/>
  <c r="AG55" i="32"/>
  <c r="AG47" i="32"/>
  <c r="AG39" i="32"/>
  <c r="AG31" i="32"/>
  <c r="AG23" i="32"/>
  <c r="AG190" i="32"/>
  <c r="AG182" i="32"/>
  <c r="AG174" i="32"/>
  <c r="AG166" i="32"/>
  <c r="AG158" i="32"/>
  <c r="AG150" i="32"/>
  <c r="AG142" i="32"/>
  <c r="AG134" i="32"/>
  <c r="AG126" i="32"/>
  <c r="AG118" i="32"/>
  <c r="AG110" i="32"/>
  <c r="AG102" i="32"/>
  <c r="AG94" i="32"/>
  <c r="AG86" i="32"/>
  <c r="AG78" i="32"/>
  <c r="AG70" i="32"/>
  <c r="AG62" i="32"/>
  <c r="AG54" i="32"/>
  <c r="AG46" i="32"/>
  <c r="AG38" i="32"/>
  <c r="AG30" i="32"/>
  <c r="AG188" i="32"/>
  <c r="AG180" i="32"/>
  <c r="AG172" i="32"/>
  <c r="AG164" i="32"/>
  <c r="AG156" i="32"/>
  <c r="AG148" i="32"/>
  <c r="AG140" i="32"/>
  <c r="AG132" i="32"/>
  <c r="AG124" i="32"/>
  <c r="AG116" i="32"/>
  <c r="AG108" i="32"/>
  <c r="AG100" i="32"/>
  <c r="AG92" i="32"/>
  <c r="AG84" i="32"/>
  <c r="AG76" i="32"/>
  <c r="AG68" i="32"/>
  <c r="AG60" i="32"/>
  <c r="AG52" i="32"/>
  <c r="AG44" i="32"/>
  <c r="AG36" i="32"/>
  <c r="AG28" i="32"/>
  <c r="AG187" i="32"/>
  <c r="AG179" i="32"/>
  <c r="AG171" i="32"/>
  <c r="AG163" i="32"/>
  <c r="AG155" i="32"/>
  <c r="AG147" i="32"/>
  <c r="AG139" i="32"/>
  <c r="AG131" i="32"/>
  <c r="AG123" i="32"/>
  <c r="AG115" i="32"/>
  <c r="AG107" i="32"/>
  <c r="AG99" i="32"/>
  <c r="AG91" i="32"/>
  <c r="AG83" i="32"/>
  <c r="AG75" i="32"/>
  <c r="AG67" i="32"/>
  <c r="AG59" i="32"/>
  <c r="AG51" i="32"/>
  <c r="AG43" i="32"/>
  <c r="AG35" i="32"/>
  <c r="AG27" i="32"/>
  <c r="AI110" i="39"/>
  <c r="AI78" i="39"/>
  <c r="AI54" i="39"/>
  <c r="AI30" i="39"/>
  <c r="AI126" i="39"/>
  <c r="AI94" i="39"/>
  <c r="AI70" i="39"/>
  <c r="AI46" i="39"/>
  <c r="AI22" i="39"/>
  <c r="AI129" i="39"/>
  <c r="AI121" i="39"/>
  <c r="AI113" i="39"/>
  <c r="AI105" i="39"/>
  <c r="AI97" i="39"/>
  <c r="AI89" i="39"/>
  <c r="AI81" i="39"/>
  <c r="AI73" i="39"/>
  <c r="AI65" i="39"/>
  <c r="AI57" i="39"/>
  <c r="AI49" i="39"/>
  <c r="AI41" i="39"/>
  <c r="AI33" i="39"/>
  <c r="AI25" i="39"/>
  <c r="AI17" i="39"/>
  <c r="AI9" i="39"/>
  <c r="AI118" i="39"/>
  <c r="AI102" i="39"/>
  <c r="AI86" i="39"/>
  <c r="AI62" i="39"/>
  <c r="AI38" i="39"/>
  <c r="AI14" i="39"/>
  <c r="AO103" i="16"/>
  <c r="AO218" i="16"/>
  <c r="AO210" i="16"/>
  <c r="AO194" i="16"/>
  <c r="AO178" i="16"/>
  <c r="AO154" i="16"/>
  <c r="AO138" i="16"/>
  <c r="AO122" i="16"/>
  <c r="AO106" i="16"/>
  <c r="AO90" i="16"/>
  <c r="AO74" i="16"/>
  <c r="AO58" i="16"/>
  <c r="AO42" i="16"/>
  <c r="AO26" i="16"/>
  <c r="AO10" i="16"/>
  <c r="AO202" i="16"/>
  <c r="AO186" i="16"/>
  <c r="AO170" i="16"/>
  <c r="AO162" i="16"/>
  <c r="AO146" i="16"/>
  <c r="AO130" i="16"/>
  <c r="AO114" i="16"/>
  <c r="AO98" i="16"/>
  <c r="AO82" i="16"/>
  <c r="AO66" i="16"/>
  <c r="K418" i="61" s="1"/>
  <c r="K419" i="61" s="1"/>
  <c r="AO50" i="16"/>
  <c r="AO34" i="16"/>
  <c r="AO18" i="16"/>
  <c r="AO167" i="16"/>
  <c r="AO151" i="16"/>
  <c r="AO23" i="16"/>
  <c r="AQ145" i="30"/>
  <c r="AQ129" i="30"/>
  <c r="AQ113" i="30"/>
  <c r="AQ97" i="30"/>
  <c r="AQ81" i="30"/>
  <c r="AQ65" i="30"/>
  <c r="AQ49" i="30"/>
  <c r="AQ33" i="30"/>
  <c r="AQ17" i="30"/>
  <c r="AQ149" i="30"/>
  <c r="AQ141" i="30"/>
  <c r="AQ133" i="30"/>
  <c r="AQ125" i="30"/>
  <c r="AQ117" i="30"/>
  <c r="AQ109" i="30"/>
  <c r="AQ101" i="30"/>
  <c r="AQ93" i="30"/>
  <c r="AQ85" i="30"/>
  <c r="AQ77" i="30"/>
  <c r="AQ69" i="30"/>
  <c r="AQ61" i="30"/>
  <c r="AQ53" i="30"/>
  <c r="AQ45" i="30"/>
  <c r="AQ37" i="30"/>
  <c r="AQ29" i="30"/>
  <c r="AQ21" i="30"/>
  <c r="AQ13" i="30"/>
  <c r="AQ5" i="30"/>
  <c r="AQ139" i="30"/>
  <c r="AQ115" i="30"/>
  <c r="AQ83" i="30"/>
  <c r="AQ59" i="30"/>
  <c r="AQ35" i="30"/>
  <c r="AQ11" i="30"/>
  <c r="AQ154" i="30"/>
  <c r="AQ146" i="30"/>
  <c r="AQ138" i="30"/>
  <c r="AQ130" i="30"/>
  <c r="AQ122" i="30"/>
  <c r="AQ114" i="30"/>
  <c r="AQ106" i="30"/>
  <c r="AQ98" i="30"/>
  <c r="AQ90" i="30"/>
  <c r="AQ82" i="30"/>
  <c r="AQ74" i="30"/>
  <c r="AQ66" i="30"/>
  <c r="AQ58" i="30"/>
  <c r="AQ50" i="30"/>
  <c r="AQ42" i="30"/>
  <c r="AQ34" i="30"/>
  <c r="AQ26" i="30"/>
  <c r="AQ18" i="30"/>
  <c r="AQ10" i="30"/>
  <c r="AQ147" i="30"/>
  <c r="AQ131" i="30"/>
  <c r="AQ107" i="30"/>
  <c r="AQ91" i="30"/>
  <c r="AQ67" i="30"/>
  <c r="AQ43" i="30"/>
  <c r="AQ27" i="30"/>
  <c r="AQ151" i="30"/>
  <c r="AQ143" i="30"/>
  <c r="AQ135" i="30"/>
  <c r="AQ127" i="30"/>
  <c r="AQ119" i="30"/>
  <c r="AQ111" i="30"/>
  <c r="AQ103" i="30"/>
  <c r="AQ95" i="30"/>
  <c r="AQ87" i="30"/>
  <c r="AQ79" i="30"/>
  <c r="AQ71" i="30"/>
  <c r="AQ63" i="30"/>
  <c r="AQ55" i="30"/>
  <c r="AQ47" i="30"/>
  <c r="AQ39" i="30"/>
  <c r="AQ31" i="30"/>
  <c r="AQ23" i="30"/>
  <c r="AQ15" i="30"/>
  <c r="AQ7" i="30"/>
  <c r="AQ4" i="30"/>
  <c r="AQ123" i="30"/>
  <c r="AQ99" i="30"/>
  <c r="AQ75" i="30"/>
  <c r="AQ51" i="30"/>
  <c r="AQ19" i="30"/>
  <c r="AO214" i="16"/>
  <c r="AO134" i="16"/>
  <c r="AO70" i="16"/>
  <c r="AO198" i="16"/>
  <c r="AO118" i="16"/>
  <c r="AO182" i="16"/>
  <c r="AO54" i="16"/>
  <c r="AO6" i="16"/>
  <c r="AO215" i="16"/>
  <c r="AO39" i="16"/>
  <c r="AO166" i="16"/>
  <c r="AO150" i="16"/>
  <c r="AO102" i="16"/>
  <c r="AO86" i="16"/>
  <c r="AO38" i="16"/>
  <c r="AO22" i="16"/>
  <c r="AO209" i="16"/>
  <c r="AO185" i="16"/>
  <c r="AO169" i="16"/>
  <c r="AO153" i="16"/>
  <c r="AO137" i="16"/>
  <c r="AO129" i="16"/>
  <c r="AO121" i="16"/>
  <c r="AO113" i="16"/>
  <c r="AO97" i="16"/>
  <c r="AO89" i="16"/>
  <c r="AO73" i="16"/>
  <c r="AO57" i="16"/>
  <c r="AO41" i="16"/>
  <c r="AO25" i="16"/>
  <c r="AO9" i="16"/>
  <c r="AO216" i="16"/>
  <c r="AO208" i="16"/>
  <c r="AO200" i="16"/>
  <c r="AO192" i="16"/>
  <c r="AO184" i="16"/>
  <c r="AO176" i="16"/>
  <c r="AO168" i="16"/>
  <c r="AO160" i="16"/>
  <c r="AO152" i="16"/>
  <c r="AO144" i="16"/>
  <c r="AO136" i="16"/>
  <c r="AO128" i="16"/>
  <c r="AO120" i="16"/>
  <c r="AO112" i="16"/>
  <c r="AO104" i="16"/>
  <c r="AO96" i="16"/>
  <c r="AO88" i="16"/>
  <c r="AO80" i="16"/>
  <c r="AO72" i="16"/>
  <c r="AO64" i="16"/>
  <c r="AO56" i="16"/>
  <c r="AO48" i="16"/>
  <c r="AO40" i="16"/>
  <c r="AO32" i="16"/>
  <c r="AO24" i="16"/>
  <c r="AO16" i="16"/>
  <c r="AO8" i="16"/>
  <c r="AO217" i="16"/>
  <c r="AO201" i="16"/>
  <c r="AO193" i="16"/>
  <c r="AO177" i="16"/>
  <c r="AO161" i="16"/>
  <c r="AO145" i="16"/>
  <c r="AO105" i="16"/>
  <c r="AO81" i="16"/>
  <c r="AO65" i="16"/>
  <c r="AO49" i="16"/>
  <c r="AO33" i="16"/>
  <c r="AO17" i="16"/>
  <c r="AO199" i="16"/>
  <c r="AO183" i="16"/>
  <c r="AO135" i="16"/>
  <c r="AO119" i="16"/>
  <c r="AO71" i="16"/>
  <c r="AO55" i="16"/>
  <c r="AO7" i="16"/>
  <c r="AG3" i="39"/>
  <c r="AI6" i="39"/>
  <c r="R418" i="61"/>
  <c r="L419" i="61"/>
  <c r="Q418" i="61"/>
  <c r="AO222" i="16"/>
  <c r="AO206" i="16"/>
  <c r="AO158" i="16"/>
  <c r="AO142" i="16"/>
  <c r="AO126" i="16"/>
  <c r="AO110" i="16"/>
  <c r="AO62" i="16"/>
  <c r="AO46" i="16"/>
  <c r="AO30" i="16"/>
  <c r="AO14" i="16"/>
  <c r="AO221" i="16"/>
  <c r="AO213" i="16"/>
  <c r="AO205" i="16"/>
  <c r="AO197" i="16"/>
  <c r="AO189" i="16"/>
  <c r="AO181" i="16"/>
  <c r="AO173" i="16"/>
  <c r="AO165" i="16"/>
  <c r="AO157" i="16"/>
  <c r="AO149" i="16"/>
  <c r="AO141" i="16"/>
  <c r="AO133" i="16"/>
  <c r="AO125" i="16"/>
  <c r="AO117" i="16"/>
  <c r="AO109" i="16"/>
  <c r="AO101" i="16"/>
  <c r="AO93" i="16"/>
  <c r="AO85" i="16"/>
  <c r="AO77" i="16"/>
  <c r="AO69" i="16"/>
  <c r="AO61" i="16"/>
  <c r="AO53" i="16"/>
  <c r="AO45" i="16"/>
  <c r="AO37" i="16"/>
  <c r="AO29" i="16"/>
  <c r="AO21" i="16"/>
  <c r="AO13" i="16"/>
  <c r="AO5" i="16"/>
  <c r="AO190" i="16"/>
  <c r="AO174" i="16"/>
  <c r="AO94" i="16"/>
  <c r="AO78" i="16"/>
  <c r="AO220" i="16"/>
  <c r="AO212" i="16"/>
  <c r="AO204" i="16"/>
  <c r="AO196" i="16"/>
  <c r="AO188" i="16"/>
  <c r="AO180" i="16"/>
  <c r="AO172" i="16"/>
  <c r="AO164" i="16"/>
  <c r="AO156" i="16"/>
  <c r="AO148" i="16"/>
  <c r="AO140" i="16"/>
  <c r="AO132" i="16"/>
  <c r="AO124" i="16"/>
  <c r="AO116" i="16"/>
  <c r="AO108" i="16"/>
  <c r="AO100" i="16"/>
  <c r="AO92" i="16"/>
  <c r="AO84" i="16"/>
  <c r="AO76" i="16"/>
  <c r="AO68" i="16"/>
  <c r="AO60" i="16"/>
  <c r="AO52" i="16"/>
  <c r="AO44" i="16"/>
  <c r="AO36" i="16"/>
  <c r="AO28" i="16"/>
  <c r="AO20" i="16"/>
  <c r="AO12" i="16"/>
  <c r="AO4" i="16"/>
  <c r="AO207" i="16"/>
  <c r="AO191" i="16"/>
  <c r="AO175" i="16"/>
  <c r="AO159" i="16"/>
  <c r="AO143" i="16"/>
  <c r="AO127" i="16"/>
  <c r="AO111" i="16"/>
  <c r="AO95" i="16"/>
  <c r="AO79" i="16"/>
  <c r="AO63" i="16"/>
  <c r="AO47" i="16"/>
  <c r="AO31" i="16"/>
  <c r="AO15" i="16"/>
  <c r="AK62" i="15"/>
  <c r="AK30" i="15"/>
  <c r="AK73" i="15"/>
  <c r="AK65" i="15"/>
  <c r="AK41" i="15"/>
  <c r="AK33" i="15"/>
  <c r="AK9" i="15"/>
  <c r="AO3" i="30"/>
  <c r="AH3" i="34"/>
  <c r="AK8" i="15"/>
  <c r="AK82" i="15"/>
  <c r="AK74" i="15"/>
  <c r="AK66" i="15"/>
  <c r="AK58" i="15"/>
  <c r="AK50" i="15"/>
  <c r="AK42" i="15"/>
  <c r="AK34" i="15"/>
  <c r="AK26" i="15"/>
  <c r="AK18" i="15"/>
  <c r="AK10" i="15"/>
  <c r="AK83" i="15"/>
  <c r="AK75" i="15"/>
  <c r="AK67" i="15"/>
  <c r="AK59" i="15"/>
  <c r="AK51" i="15"/>
  <c r="AK43" i="15"/>
  <c r="AK35" i="15"/>
  <c r="AK27" i="15"/>
  <c r="AK19" i="15"/>
  <c r="AK11" i="15"/>
  <c r="AJ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F5" i="32" l="1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E6" i="32"/>
  <c r="AE7" i="32"/>
  <c r="AE8" i="32"/>
  <c r="AG8" i="32" s="1"/>
  <c r="AE9" i="32"/>
  <c r="AE10" i="32"/>
  <c r="AE11" i="32"/>
  <c r="AE12" i="32"/>
  <c r="AE13" i="32"/>
  <c r="AE14" i="32"/>
  <c r="AE15" i="32"/>
  <c r="AE16" i="32"/>
  <c r="AG16" i="32" s="1"/>
  <c r="AE17" i="32"/>
  <c r="AE18" i="32"/>
  <c r="AE19" i="32"/>
  <c r="AE20" i="32"/>
  <c r="AE21" i="32"/>
  <c r="AG4" i="32"/>
  <c r="AG15" i="32" l="1"/>
  <c r="AG7" i="32"/>
  <c r="AG21" i="32"/>
  <c r="AG13" i="32"/>
  <c r="AG5" i="32"/>
  <c r="AG18" i="32"/>
  <c r="AG10" i="32"/>
  <c r="AG17" i="32"/>
  <c r="AG9" i="32"/>
  <c r="AG14" i="32"/>
  <c r="AG6" i="32"/>
  <c r="AG20" i="32"/>
  <c r="AG12" i="32"/>
  <c r="AG19" i="32"/>
  <c r="AG11" i="32"/>
  <c r="AM3" i="16"/>
  <c r="AL3" i="34"/>
  <c r="AK23" i="19"/>
  <c r="AK30" i="19"/>
  <c r="AK31" i="19"/>
  <c r="AK38" i="19"/>
  <c r="AK39" i="19"/>
  <c r="AK46" i="19"/>
  <c r="AK47" i="19"/>
  <c r="AK54" i="19"/>
  <c r="AK55" i="19"/>
  <c r="AK62" i="19"/>
  <c r="AK63" i="19"/>
  <c r="AK70" i="19"/>
  <c r="AK25" i="19"/>
  <c r="AK33" i="19"/>
  <c r="AK41" i="19"/>
  <c r="AK49" i="19"/>
  <c r="AK57" i="19"/>
  <c r="AK65" i="19"/>
  <c r="AK45" i="19" l="1"/>
  <c r="AK37" i="19"/>
  <c r="AK29" i="19"/>
  <c r="AK48" i="19"/>
  <c r="AK68" i="19"/>
  <c r="AK60" i="19"/>
  <c r="AK52" i="19"/>
  <c r="AK44" i="19"/>
  <c r="AK36" i="19"/>
  <c r="AK28" i="19"/>
  <c r="AK64" i="19"/>
  <c r="AK56" i="19"/>
  <c r="AK40" i="19"/>
  <c r="AK32" i="19"/>
  <c r="AK24" i="19"/>
  <c r="AK67" i="19"/>
  <c r="AK59" i="19"/>
  <c r="AK51" i="19"/>
  <c r="AK43" i="19"/>
  <c r="AK35" i="19"/>
  <c r="AK27" i="19"/>
  <c r="AK69" i="19"/>
  <c r="AK61" i="19"/>
  <c r="AK53" i="19"/>
  <c r="AK66" i="19"/>
  <c r="AK58" i="19"/>
  <c r="AK50" i="19"/>
  <c r="AK42" i="19"/>
  <c r="AK34" i="19"/>
  <c r="AK26" i="19"/>
  <c r="D19" i="83"/>
  <c r="D17" i="83"/>
  <c r="C16" i="83"/>
  <c r="D15" i="83"/>
  <c r="D14" i="83"/>
  <c r="C14" i="83"/>
  <c r="F12" i="83"/>
  <c r="G12" i="83" s="1"/>
  <c r="D21" i="83" s="1"/>
  <c r="C12" i="83"/>
  <c r="G11" i="83"/>
  <c r="D20" i="83" s="1"/>
  <c r="E11" i="83"/>
  <c r="C20" i="83" s="1"/>
  <c r="G10" i="83"/>
  <c r="E10" i="83"/>
  <c r="C19" i="83" s="1"/>
  <c r="G9" i="83"/>
  <c r="D18" i="83" s="1"/>
  <c r="E9" i="83"/>
  <c r="C18" i="83" s="1"/>
  <c r="D9" i="83"/>
  <c r="G8" i="83"/>
  <c r="E8" i="83"/>
  <c r="C17" i="83" s="1"/>
  <c r="G7" i="83"/>
  <c r="D16" i="83" s="1"/>
  <c r="E7" i="83"/>
  <c r="G6" i="83"/>
  <c r="D6" i="83"/>
  <c r="D12" i="83" s="1"/>
  <c r="G5" i="83"/>
  <c r="E5" i="83"/>
  <c r="J12" i="83" l="1"/>
  <c r="E12" i="83"/>
  <c r="E6" i="83"/>
  <c r="C15" i="83" s="1"/>
  <c r="C21" i="83" l="1"/>
  <c r="I12" i="83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77" i="61"/>
  <c r="J78" i="61"/>
  <c r="J79" i="61"/>
  <c r="J80" i="61"/>
  <c r="J69" i="61"/>
  <c r="J70" i="61"/>
  <c r="J71" i="61"/>
  <c r="J72" i="61"/>
  <c r="J73" i="61"/>
  <c r="J61" i="61"/>
  <c r="J62" i="61"/>
  <c r="J63" i="61"/>
  <c r="J64" i="61"/>
  <c r="J65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M65" i="61"/>
  <c r="M69" i="61"/>
  <c r="M71" i="61"/>
  <c r="M72" i="61"/>
  <c r="M73" i="61"/>
  <c r="M77" i="61"/>
  <c r="M78" i="61"/>
  <c r="M79" i="61"/>
  <c r="M80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69" i="61"/>
  <c r="L70" i="61"/>
  <c r="L71" i="61"/>
  <c r="L72" i="61"/>
  <c r="L79" i="61"/>
  <c r="L80" i="61"/>
  <c r="AK9" i="19"/>
  <c r="AK10" i="19"/>
  <c r="AK17" i="19"/>
  <c r="K13" i="61" s="1"/>
  <c r="AK18" i="19"/>
  <c r="K14" i="61" s="1"/>
  <c r="K23" i="61"/>
  <c r="K24" i="61"/>
  <c r="K31" i="61"/>
  <c r="K32" i="61"/>
  <c r="K41" i="61"/>
  <c r="K42" i="61"/>
  <c r="K51" i="61"/>
  <c r="K63" i="61"/>
  <c r="K64" i="61"/>
  <c r="K73" i="61"/>
  <c r="AK8" i="19"/>
  <c r="AK16" i="19"/>
  <c r="K12" i="61" s="1"/>
  <c r="K30" i="61"/>
  <c r="K40" i="61"/>
  <c r="K50" i="61"/>
  <c r="K62" i="61"/>
  <c r="K72" i="61"/>
  <c r="AK6" i="19"/>
  <c r="AK7" i="19"/>
  <c r="AK11" i="19"/>
  <c r="K7" i="61" s="1"/>
  <c r="AK12" i="19"/>
  <c r="K8" i="61" s="1"/>
  <c r="AK13" i="19"/>
  <c r="K9" i="61" s="1"/>
  <c r="AK14" i="19"/>
  <c r="K10" i="61" s="1"/>
  <c r="AK15" i="19"/>
  <c r="K11" i="61" s="1"/>
  <c r="AK19" i="19"/>
  <c r="K15" i="61" s="1"/>
  <c r="AK20" i="19"/>
  <c r="K16" i="61" s="1"/>
  <c r="AK21" i="19"/>
  <c r="K17" i="61" s="1"/>
  <c r="AK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K61" i="61"/>
  <c r="K65" i="61"/>
  <c r="K69" i="61"/>
  <c r="K70" i="61"/>
  <c r="K71" i="61"/>
  <c r="K77" i="61"/>
  <c r="K78" i="61"/>
  <c r="K79" i="61"/>
  <c r="K80" i="61"/>
  <c r="AN29" i="19" l="1"/>
  <c r="AN5" i="19"/>
  <c r="AN62" i="19"/>
  <c r="AN54" i="19"/>
  <c r="AN22" i="19"/>
  <c r="AN6" i="19"/>
  <c r="AN65" i="19"/>
  <c r="AN57" i="19"/>
  <c r="AN49" i="19"/>
  <c r="AN41" i="19"/>
  <c r="AN33" i="19"/>
  <c r="AN25" i="19"/>
  <c r="AN17" i="19"/>
  <c r="AN9" i="19"/>
  <c r="AN32" i="19"/>
  <c r="AN24" i="19"/>
  <c r="AN8" i="19"/>
  <c r="AN68" i="19"/>
  <c r="AN60" i="19"/>
  <c r="AN36" i="19"/>
  <c r="AN20" i="19"/>
  <c r="AN12" i="19"/>
  <c r="AN63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L73" i="61"/>
  <c r="AN23" i="19"/>
  <c r="AN15" i="19"/>
  <c r="L31" i="61"/>
  <c r="L41" i="61"/>
  <c r="L30" i="61"/>
  <c r="AN67" i="19"/>
  <c r="AN59" i="19"/>
  <c r="AN51" i="19"/>
  <c r="AN43" i="19"/>
  <c r="AN19" i="19"/>
  <c r="AN11" i="19"/>
  <c r="AN39" i="19"/>
  <c r="L27" i="61"/>
  <c r="AN40" i="19"/>
  <c r="AN66" i="19"/>
  <c r="AN58" i="19"/>
  <c r="AN50" i="19"/>
  <c r="AN42" i="19"/>
  <c r="AN34" i="19"/>
  <c r="AN26" i="19"/>
  <c r="AN18" i="19"/>
  <c r="AN10" i="19"/>
  <c r="AN64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N70" i="19"/>
  <c r="AN46" i="19"/>
  <c r="AN38" i="19"/>
  <c r="AN30" i="19"/>
  <c r="AN14" i="19"/>
  <c r="L14" i="61"/>
  <c r="M70" i="61"/>
  <c r="AN69" i="19"/>
  <c r="AN61" i="19"/>
  <c r="AN53" i="19"/>
  <c r="AN45" i="19"/>
  <c r="AN37" i="19"/>
  <c r="AN21" i="19"/>
  <c r="AN13" i="19"/>
  <c r="L13" i="61"/>
  <c r="M18" i="61"/>
  <c r="L64" i="61"/>
  <c r="L77" i="61"/>
  <c r="L8" i="61"/>
  <c r="L15" i="61"/>
  <c r="L65" i="61"/>
  <c r="L78" i="61"/>
  <c r="AN52" i="19"/>
  <c r="AN44" i="19"/>
  <c r="AN28" i="19"/>
  <c r="L51" i="61"/>
  <c r="L63" i="61"/>
  <c r="AN27" i="19"/>
  <c r="AN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T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J191" i="32"/>
  <c r="AJ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M5" i="34"/>
  <c r="AM7" i="34"/>
  <c r="AM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M29" i="34"/>
  <c r="L613" i="61"/>
  <c r="L614" i="61"/>
  <c r="L615" i="61"/>
  <c r="L616" i="61"/>
  <c r="L617" i="61"/>
  <c r="L618" i="61"/>
  <c r="L619" i="61"/>
  <c r="L620" i="61"/>
  <c r="L621" i="61"/>
  <c r="AM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M54" i="34"/>
  <c r="L642" i="61"/>
  <c r="L643" i="61"/>
  <c r="L644" i="61"/>
  <c r="L645" i="61"/>
  <c r="L646" i="61"/>
  <c r="AM60" i="34"/>
  <c r="L650" i="61"/>
  <c r="L651" i="61"/>
  <c r="L652" i="61"/>
  <c r="L653" i="61"/>
  <c r="L657" i="61"/>
  <c r="L658" i="61"/>
  <c r="AM68" i="34"/>
  <c r="L662" i="61"/>
  <c r="L663" i="61"/>
  <c r="L664" i="61"/>
  <c r="L665" i="61"/>
  <c r="L666" i="61"/>
  <c r="L667" i="61"/>
  <c r="AM75" i="34"/>
  <c r="L671" i="61"/>
  <c r="L672" i="61"/>
  <c r="L673" i="61"/>
  <c r="L674" i="61"/>
  <c r="L675" i="61"/>
  <c r="L679" i="61"/>
  <c r="L680" i="61"/>
  <c r="L682" i="61"/>
  <c r="AM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T64" i="30"/>
  <c r="K1057" i="61"/>
  <c r="K973" i="61"/>
  <c r="K937" i="61"/>
  <c r="K901" i="61"/>
  <c r="K1047" i="61"/>
  <c r="K1019" i="61"/>
  <c r="K1001" i="61"/>
  <c r="K965" i="61"/>
  <c r="K927" i="61"/>
  <c r="AT146" i="30"/>
  <c r="AJ178" i="32"/>
  <c r="K867" i="61"/>
  <c r="K817" i="61"/>
  <c r="AJ190" i="32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M6" i="34"/>
  <c r="AM12" i="34"/>
  <c r="AM35" i="34"/>
  <c r="AM10" i="34"/>
  <c r="AM4" i="34"/>
  <c r="AM81" i="34"/>
  <c r="AM65" i="34"/>
  <c r="AM9" i="34"/>
  <c r="K614" i="61"/>
  <c r="K604" i="61"/>
  <c r="K596" i="61"/>
  <c r="AM67" i="34"/>
  <c r="AM27" i="34"/>
  <c r="AM83" i="34"/>
  <c r="K666" i="61"/>
  <c r="K644" i="61"/>
  <c r="K634" i="61"/>
  <c r="K626" i="61"/>
  <c r="K616" i="61"/>
  <c r="K606" i="61"/>
  <c r="K598" i="61"/>
  <c r="AM8" i="34"/>
  <c r="AM51" i="34"/>
  <c r="AM19" i="34"/>
  <c r="AM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M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T29" i="30"/>
  <c r="AT128" i="30"/>
  <c r="AT82" i="30"/>
  <c r="K1052" i="61"/>
  <c r="K1034" i="61"/>
  <c r="K1016" i="61"/>
  <c r="K998" i="61"/>
  <c r="K980" i="61"/>
  <c r="K962" i="61"/>
  <c r="AT89" i="30"/>
  <c r="AT18" i="30"/>
  <c r="K1051" i="61"/>
  <c r="K1033" i="61"/>
  <c r="K1015" i="61"/>
  <c r="K997" i="61"/>
  <c r="K979" i="61"/>
  <c r="K951" i="61"/>
  <c r="K941" i="61"/>
  <c r="K933" i="61"/>
  <c r="K923" i="61"/>
  <c r="K905" i="61"/>
  <c r="AT145" i="30"/>
  <c r="AT122" i="30"/>
  <c r="AT104" i="30"/>
  <c r="AT81" i="30"/>
  <c r="AT58" i="30"/>
  <c r="AT40" i="30"/>
  <c r="AT17" i="30"/>
  <c r="K952" i="61"/>
  <c r="K942" i="61"/>
  <c r="K934" i="61"/>
  <c r="K924" i="61"/>
  <c r="K914" i="61"/>
  <c r="K906" i="61"/>
  <c r="K898" i="61"/>
  <c r="AT151" i="30"/>
  <c r="AT135" i="30"/>
  <c r="AT79" i="30"/>
  <c r="AT55" i="30"/>
  <c r="AT144" i="30"/>
  <c r="AT121" i="30"/>
  <c r="AT98" i="30"/>
  <c r="AT80" i="30"/>
  <c r="AT57" i="30"/>
  <c r="AT34" i="30"/>
  <c r="AT16" i="30"/>
  <c r="AT105" i="30"/>
  <c r="AT41" i="30"/>
  <c r="AT138" i="30"/>
  <c r="AT120" i="30"/>
  <c r="AT97" i="30"/>
  <c r="AT56" i="30"/>
  <c r="AT33" i="30"/>
  <c r="AT10" i="30"/>
  <c r="AT137" i="30"/>
  <c r="AT114" i="30"/>
  <c r="AT96" i="30"/>
  <c r="AT73" i="30"/>
  <c r="AT50" i="30"/>
  <c r="AT32" i="30"/>
  <c r="AT9" i="30"/>
  <c r="AT74" i="30"/>
  <c r="AT126" i="30"/>
  <c r="AT38" i="30"/>
  <c r="AT154" i="30"/>
  <c r="AT136" i="30"/>
  <c r="AT113" i="30"/>
  <c r="AT90" i="30"/>
  <c r="AT72" i="30"/>
  <c r="AT49" i="30"/>
  <c r="AT26" i="30"/>
  <c r="AT8" i="30"/>
  <c r="AT153" i="30"/>
  <c r="AT130" i="30"/>
  <c r="AT112" i="30"/>
  <c r="AT66" i="30"/>
  <c r="AT48" i="30"/>
  <c r="AT25" i="30"/>
  <c r="AT152" i="30"/>
  <c r="AT129" i="30"/>
  <c r="AT106" i="30"/>
  <c r="AT88" i="30"/>
  <c r="AT65" i="30"/>
  <c r="AT42" i="30"/>
  <c r="AT24" i="30"/>
  <c r="R1059" i="61"/>
  <c r="Q1059" i="61"/>
  <c r="AT143" i="30"/>
  <c r="AT127" i="30"/>
  <c r="AT119" i="30"/>
  <c r="AT111" i="30"/>
  <c r="AT103" i="30"/>
  <c r="AT95" i="30"/>
  <c r="AT87" i="30"/>
  <c r="AT71" i="30"/>
  <c r="AT63" i="30"/>
  <c r="AT47" i="30"/>
  <c r="AT39" i="30"/>
  <c r="AT31" i="30"/>
  <c r="AT23" i="30"/>
  <c r="AT15" i="30"/>
  <c r="AT7" i="30"/>
  <c r="AT150" i="30"/>
  <c r="AT142" i="30"/>
  <c r="AT134" i="30"/>
  <c r="AT118" i="30"/>
  <c r="AT110" i="30"/>
  <c r="AT102" i="30"/>
  <c r="AT94" i="30"/>
  <c r="AT86" i="30"/>
  <c r="AT78" i="30"/>
  <c r="AT70" i="30"/>
  <c r="AT62" i="30"/>
  <c r="AT54" i="30"/>
  <c r="AT46" i="30"/>
  <c r="AT30" i="30"/>
  <c r="AT22" i="30"/>
  <c r="AT14" i="30"/>
  <c r="AT6" i="30"/>
  <c r="AT149" i="30"/>
  <c r="AT133" i="30"/>
  <c r="AT117" i="30"/>
  <c r="AT101" i="30"/>
  <c r="AT85" i="30"/>
  <c r="AT69" i="30"/>
  <c r="AT37" i="30"/>
  <c r="AT148" i="30"/>
  <c r="AT140" i="30"/>
  <c r="AT132" i="30"/>
  <c r="AT124" i="30"/>
  <c r="AT116" i="30"/>
  <c r="AT100" i="30"/>
  <c r="AT92" i="30"/>
  <c r="AT84" i="30"/>
  <c r="AT76" i="30"/>
  <c r="AT68" i="30"/>
  <c r="AT60" i="30"/>
  <c r="AT52" i="30"/>
  <c r="AT44" i="30"/>
  <c r="AT36" i="30"/>
  <c r="AT28" i="30"/>
  <c r="AT20" i="30"/>
  <c r="AT12" i="30"/>
  <c r="AT141" i="30"/>
  <c r="AT125" i="30"/>
  <c r="AT109" i="30"/>
  <c r="AT93" i="30"/>
  <c r="AT77" i="30"/>
  <c r="AT61" i="30"/>
  <c r="AT53" i="30"/>
  <c r="AT45" i="30"/>
  <c r="AT21" i="30"/>
  <c r="AT13" i="30"/>
  <c r="AT5" i="30"/>
  <c r="K957" i="61"/>
  <c r="AT147" i="30"/>
  <c r="AT139" i="30"/>
  <c r="AT131" i="30"/>
  <c r="AT123" i="30"/>
  <c r="AT115" i="30"/>
  <c r="AT107" i="30"/>
  <c r="AT99" i="30"/>
  <c r="AT91" i="30"/>
  <c r="AT83" i="30"/>
  <c r="AT75" i="30"/>
  <c r="AT67" i="30"/>
  <c r="AT59" i="30"/>
  <c r="AT51" i="30"/>
  <c r="AT43" i="30"/>
  <c r="AT35" i="30"/>
  <c r="AT27" i="30"/>
  <c r="AT19" i="30"/>
  <c r="AT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1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85" i="34"/>
  <c r="AM76" i="34"/>
  <c r="AM52" i="34"/>
  <c r="AM44" i="34"/>
  <c r="AM36" i="34"/>
  <c r="AM28" i="34"/>
  <c r="AM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L3" i="15"/>
  <c r="J6" i="61"/>
  <c r="J20" i="61" s="1"/>
  <c r="K6" i="61"/>
  <c r="K20" i="61" s="1"/>
  <c r="AI3" i="39" l="1"/>
  <c r="AN4" i="19"/>
  <c r="AK3" i="15"/>
  <c r="AN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76" i="61" l="1"/>
  <c r="J81" i="61" s="1"/>
  <c r="J68" i="61"/>
  <c r="J74" i="61" s="1"/>
  <c r="J60" i="61"/>
  <c r="J66" i="61" s="1"/>
  <c r="J54" i="61"/>
  <c r="J58" i="61" s="1"/>
  <c r="J49" i="61"/>
  <c r="J52" i="61" s="1"/>
  <c r="J36" i="61"/>
  <c r="J47" i="61" s="1"/>
  <c r="J22" i="61"/>
  <c r="J34" i="61" s="1"/>
  <c r="AT4" i="30"/>
  <c r="J82" i="61" l="1"/>
  <c r="AL4" i="39"/>
  <c r="M422" i="61" l="1"/>
  <c r="M423" i="61"/>
  <c r="M424" i="61"/>
  <c r="M425" i="61"/>
  <c r="AR10" i="16"/>
  <c r="AR49" i="16"/>
  <c r="AR77" i="16"/>
  <c r="AR208" i="16"/>
  <c r="L423" i="61"/>
  <c r="L425" i="61"/>
  <c r="AR217" i="16"/>
  <c r="AR221" i="16"/>
  <c r="AR12" i="16"/>
  <c r="AR16" i="16"/>
  <c r="AR20" i="16"/>
  <c r="AR24" i="16"/>
  <c r="AR28" i="16"/>
  <c r="AR32" i="16"/>
  <c r="AR36" i="16"/>
  <c r="AR40" i="16"/>
  <c r="AR44" i="16"/>
  <c r="AR48" i="16"/>
  <c r="AR52" i="16"/>
  <c r="AR56" i="16"/>
  <c r="AR60" i="16"/>
  <c r="AR64" i="16"/>
  <c r="AR68" i="16"/>
  <c r="AR72" i="16"/>
  <c r="AR76" i="16"/>
  <c r="AR80" i="16"/>
  <c r="AR84" i="16"/>
  <c r="AR88" i="16"/>
  <c r="AR92" i="16"/>
  <c r="AR96" i="16"/>
  <c r="AR100" i="16"/>
  <c r="AR104" i="16"/>
  <c r="AR108" i="16"/>
  <c r="AR112" i="16"/>
  <c r="AR116" i="16"/>
  <c r="AR120" i="16"/>
  <c r="AR124" i="16"/>
  <c r="AR128" i="16"/>
  <c r="AR132" i="16"/>
  <c r="AR136" i="16"/>
  <c r="AR140" i="16"/>
  <c r="AR144" i="16"/>
  <c r="AR148" i="16"/>
  <c r="AR152" i="16"/>
  <c r="AR156" i="16"/>
  <c r="AR160" i="16"/>
  <c r="AR164" i="16"/>
  <c r="AR168" i="16"/>
  <c r="AR172" i="16"/>
  <c r="AR176" i="16"/>
  <c r="AR180" i="16"/>
  <c r="AR188" i="16"/>
  <c r="AR196" i="16"/>
  <c r="AR204" i="16"/>
  <c r="AR212" i="16"/>
  <c r="AN11" i="15"/>
  <c r="AN27" i="15"/>
  <c r="AN43" i="15"/>
  <c r="AN59" i="15"/>
  <c r="AN75" i="15"/>
  <c r="AN24" i="15"/>
  <c r="AN36" i="15"/>
  <c r="AN50" i="15"/>
  <c r="AN67" i="15"/>
  <c r="AN80" i="15"/>
  <c r="AR220" i="16" l="1"/>
  <c r="K423" i="61"/>
  <c r="AR192" i="16"/>
  <c r="AR216" i="16"/>
  <c r="AR200" i="16"/>
  <c r="AR184" i="16"/>
  <c r="AR7" i="16"/>
  <c r="AR9" i="16"/>
  <c r="AR5" i="16"/>
  <c r="AR209" i="16"/>
  <c r="AR4" i="16"/>
  <c r="AR6" i="16"/>
  <c r="AR177" i="16"/>
  <c r="AR199" i="16"/>
  <c r="AR195" i="16"/>
  <c r="AR179" i="16"/>
  <c r="AR167" i="16"/>
  <c r="AR147" i="16"/>
  <c r="K422" i="61"/>
  <c r="AR113" i="16"/>
  <c r="K425" i="61"/>
  <c r="AR81" i="16"/>
  <c r="AR145" i="16"/>
  <c r="AR17" i="16"/>
  <c r="K424" i="61"/>
  <c r="AN71" i="15"/>
  <c r="AN55" i="15"/>
  <c r="AN39" i="15"/>
  <c r="AN23" i="15"/>
  <c r="AN7" i="15"/>
  <c r="AN83" i="15"/>
  <c r="AN51" i="15"/>
  <c r="AN35" i="15"/>
  <c r="AN19" i="15"/>
  <c r="AN79" i="15"/>
  <c r="AN63" i="15"/>
  <c r="AN47" i="15"/>
  <c r="AN31" i="15"/>
  <c r="AN15" i="15"/>
  <c r="AR197" i="16"/>
  <c r="AR173" i="16"/>
  <c r="AR165" i="16"/>
  <c r="AR149" i="16"/>
  <c r="AR61" i="16"/>
  <c r="AR53" i="16"/>
  <c r="AR37" i="16"/>
  <c r="AR21" i="16"/>
  <c r="AR13" i="16"/>
  <c r="AR8" i="16"/>
  <c r="AR185" i="16"/>
  <c r="AR153" i="16"/>
  <c r="AR121" i="16"/>
  <c r="AR89" i="16"/>
  <c r="AR57" i="16"/>
  <c r="AR25" i="16"/>
  <c r="L422" i="61"/>
  <c r="AR213" i="16"/>
  <c r="AR205" i="16"/>
  <c r="AR189" i="16"/>
  <c r="AR181" i="16"/>
  <c r="AR157" i="16"/>
  <c r="AR141" i="16"/>
  <c r="AR133" i="16"/>
  <c r="AR125" i="16"/>
  <c r="AR117" i="16"/>
  <c r="AR109" i="16"/>
  <c r="AR101" i="16"/>
  <c r="AR93" i="16"/>
  <c r="AR85" i="16"/>
  <c r="AR69" i="16"/>
  <c r="AR45" i="16"/>
  <c r="AR29" i="16"/>
  <c r="AR193" i="16"/>
  <c r="AR161" i="16"/>
  <c r="AR129" i="16"/>
  <c r="AR97" i="16"/>
  <c r="AR65" i="16"/>
  <c r="AR33" i="16"/>
  <c r="AR201" i="16"/>
  <c r="AR169" i="16"/>
  <c r="AR137" i="16"/>
  <c r="AR105" i="16"/>
  <c r="AR73" i="16"/>
  <c r="AR41" i="16"/>
  <c r="AR219" i="16"/>
  <c r="AR215" i="16"/>
  <c r="L424" i="61"/>
  <c r="AR211" i="16"/>
  <c r="AR207" i="16"/>
  <c r="AR203" i="16"/>
  <c r="AR191" i="16"/>
  <c r="AR187" i="16"/>
  <c r="AR183" i="16"/>
  <c r="AR175" i="16"/>
  <c r="AR171" i="16"/>
  <c r="AR163" i="16"/>
  <c r="AR159" i="16"/>
  <c r="AR155" i="16"/>
  <c r="AR151" i="16"/>
  <c r="AR143" i="16"/>
  <c r="AR139" i="16"/>
  <c r="AR135" i="16"/>
  <c r="AR131" i="16"/>
  <c r="AR127" i="16"/>
  <c r="AR123" i="16"/>
  <c r="AR119" i="16"/>
  <c r="AR115" i="16"/>
  <c r="AR111" i="16"/>
  <c r="AR107" i="16"/>
  <c r="AR103" i="16"/>
  <c r="AR99" i="16"/>
  <c r="AR95" i="16"/>
  <c r="AR91" i="16"/>
  <c r="AR87" i="16"/>
  <c r="AR83" i="16"/>
  <c r="AR79" i="16"/>
  <c r="AR75" i="16"/>
  <c r="AR71" i="16"/>
  <c r="AR67" i="16"/>
  <c r="AR63" i="16"/>
  <c r="AR59" i="16"/>
  <c r="AR55" i="16"/>
  <c r="AR51" i="16"/>
  <c r="AR47" i="16"/>
  <c r="AR43" i="16"/>
  <c r="AR39" i="16"/>
  <c r="AR35" i="16"/>
  <c r="AR31" i="16"/>
  <c r="AR27" i="16"/>
  <c r="AR23" i="16"/>
  <c r="AR19" i="16"/>
  <c r="AR15" i="16"/>
  <c r="AR11" i="16"/>
  <c r="AN86" i="15"/>
  <c r="AN82" i="15"/>
  <c r="AN78" i="15"/>
  <c r="AN74" i="15"/>
  <c r="AN70" i="15"/>
  <c r="AN66" i="15"/>
  <c r="AN62" i="15"/>
  <c r="AN58" i="15"/>
  <c r="AN54" i="15"/>
  <c r="AN46" i="15"/>
  <c r="AN42" i="15"/>
  <c r="AN38" i="15"/>
  <c r="AN34" i="15"/>
  <c r="AN30" i="15"/>
  <c r="AN26" i="15"/>
  <c r="AN22" i="15"/>
  <c r="AN18" i="15"/>
  <c r="AN14" i="15"/>
  <c r="AN10" i="15"/>
  <c r="AN6" i="15"/>
  <c r="AN85" i="15"/>
  <c r="AN81" i="15"/>
  <c r="AN77" i="15"/>
  <c r="AN73" i="15"/>
  <c r="AN69" i="15"/>
  <c r="AN65" i="15"/>
  <c r="AN61" i="15"/>
  <c r="AN57" i="15"/>
  <c r="AN53" i="15"/>
  <c r="AN49" i="15"/>
  <c r="AN45" i="15"/>
  <c r="AN41" i="15"/>
  <c r="AN37" i="15"/>
  <c r="AN33" i="15"/>
  <c r="AN29" i="15"/>
  <c r="AN25" i="15"/>
  <c r="AN21" i="15"/>
  <c r="AN17" i="15"/>
  <c r="AN13" i="15"/>
  <c r="AN9" i="15"/>
  <c r="AN5" i="15"/>
  <c r="AN84" i="15"/>
  <c r="AN76" i="15"/>
  <c r="AN72" i="15"/>
  <c r="AN68" i="15"/>
  <c r="AN64" i="15"/>
  <c r="AN60" i="15"/>
  <c r="AN56" i="15"/>
  <c r="AN52" i="15"/>
  <c r="AN48" i="15"/>
  <c r="AN44" i="15"/>
  <c r="AN40" i="15"/>
  <c r="AN32" i="15"/>
  <c r="AN28" i="15"/>
  <c r="AN20" i="15"/>
  <c r="AN16" i="15"/>
  <c r="AN12" i="15"/>
  <c r="AN8" i="15"/>
  <c r="AR222" i="16"/>
  <c r="AR218" i="16"/>
  <c r="AR214" i="16"/>
  <c r="AR210" i="16"/>
  <c r="AR206" i="16"/>
  <c r="AR202" i="16"/>
  <c r="AR198" i="16"/>
  <c r="AR194" i="16"/>
  <c r="AR190" i="16"/>
  <c r="AR186" i="16"/>
  <c r="AR182" i="16"/>
  <c r="AR178" i="16"/>
  <c r="AR174" i="16"/>
  <c r="AR170" i="16"/>
  <c r="AR166" i="16"/>
  <c r="AR162" i="16"/>
  <c r="AR158" i="16"/>
  <c r="AR154" i="16"/>
  <c r="AR150" i="16"/>
  <c r="AR146" i="16"/>
  <c r="AR142" i="16"/>
  <c r="AR138" i="16"/>
  <c r="AR134" i="16"/>
  <c r="AR130" i="16"/>
  <c r="AR126" i="16"/>
  <c r="AR122" i="16"/>
  <c r="AR118" i="16"/>
  <c r="AR114" i="16"/>
  <c r="AR110" i="16"/>
  <c r="AR106" i="16"/>
  <c r="AR102" i="16"/>
  <c r="AR98" i="16"/>
  <c r="AR94" i="16"/>
  <c r="AR90" i="16"/>
  <c r="AR86" i="16"/>
  <c r="AR82" i="16"/>
  <c r="AR78" i="16"/>
  <c r="AR74" i="16"/>
  <c r="AR70" i="16"/>
  <c r="AR66" i="16"/>
  <c r="AR62" i="16"/>
  <c r="AR58" i="16"/>
  <c r="AR54" i="16"/>
  <c r="AR50" i="16"/>
  <c r="AR46" i="16"/>
  <c r="AR42" i="16"/>
  <c r="AR38" i="16"/>
  <c r="AR34" i="16"/>
  <c r="AR30" i="16"/>
  <c r="AR26" i="16"/>
  <c r="AR22" i="16"/>
  <c r="AR18" i="16"/>
  <c r="AR14" i="16"/>
  <c r="M6" i="61"/>
  <c r="M20" i="61" s="1"/>
  <c r="M36" i="61"/>
  <c r="M47" i="61" s="1"/>
  <c r="M49" i="61"/>
  <c r="M52" i="61" s="1"/>
  <c r="M54" i="61"/>
  <c r="M58" i="61" s="1"/>
  <c r="M60" i="61"/>
  <c r="M66" i="61" s="1"/>
  <c r="M68" i="61"/>
  <c r="M74" i="61" s="1"/>
  <c r="M76" i="61"/>
  <c r="M81" i="61" s="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68" i="61"/>
  <c r="L74" i="61" s="1"/>
  <c r="L76" i="61"/>
  <c r="L81" i="61" s="1"/>
  <c r="K54" i="61"/>
  <c r="K58" i="61" s="1"/>
  <c r="K60" i="61"/>
  <c r="K66" i="61" s="1"/>
  <c r="K76" i="61"/>
  <c r="K81" i="61" s="1"/>
  <c r="Q74" i="61" l="1"/>
  <c r="AN3" i="15"/>
  <c r="K22" i="61"/>
  <c r="K34" i="61" s="1"/>
  <c r="K68" i="61"/>
  <c r="K74" i="61" s="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S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P3" i="30"/>
  <c r="Q747" i="61"/>
  <c r="AH3" i="32"/>
  <c r="AF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J433" i="61" l="1"/>
  <c r="J434" i="61" s="1"/>
  <c r="J1067" i="61"/>
  <c r="J1068" i="61" s="1"/>
  <c r="P1069" i="6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T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Q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I3" i="34"/>
  <c r="AK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M3" i="34"/>
  <c r="AJ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Q3" i="16"/>
  <c r="AN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M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O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R3" i="16"/>
  <c r="AP3" i="16"/>
  <c r="AK4" i="19"/>
</calcChain>
</file>

<file path=xl/sharedStrings.xml><?xml version="1.0" encoding="utf-8"?>
<sst xmlns="http://schemas.openxmlformats.org/spreadsheetml/2006/main" count="11648" uniqueCount="2359">
  <si>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</si>
  <si>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</si>
  <si>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</si>
  <si>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</si>
  <si>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</si>
  <si>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</si>
  <si>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</si>
  <si>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</si>
  <si>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</si>
  <si>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</si>
  <si>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</si>
  <si>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</si>
  <si>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</si>
  <si>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</si>
  <si>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</si>
  <si>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</si>
  <si>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</si>
  <si>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</si>
  <si>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</si>
  <si>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</si>
  <si>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</si>
  <si>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</si>
  <si>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</si>
  <si>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</si>
  <si>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</si>
  <si>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</si>
  <si>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</si>
  <si>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</si>
  <si>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</si>
  <si>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</si>
  <si>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</si>
  <si>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</si>
  <si>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</si>
  <si>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</si>
  <si>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</si>
  <si>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</si>
  <si>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</si>
  <si>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</si>
  <si>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</si>
  <si>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</si>
  <si>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</si>
  <si>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</si>
  <si>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</si>
  <si>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</si>
  <si>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</si>
  <si>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</si>
  <si>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</si>
  <si>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</si>
  <si>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</si>
  <si>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</si>
  <si>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</si>
  <si>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</si>
  <si>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</si>
  <si>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</si>
  <si>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</si>
  <si>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</si>
  <si>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</si>
  <si>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</si>
  <si>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</si>
  <si>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</si>
  <si>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</si>
  <si>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</si>
  <si>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</si>
  <si>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</si>
  <si>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</si>
  <si>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</si>
  <si>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</si>
  <si>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</si>
  <si>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</si>
  <si>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</si>
  <si>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</si>
  <si>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</si>
  <si>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</si>
  <si>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</si>
  <si>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</si>
  <si>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</si>
  <si>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</si>
  <si>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</si>
  <si>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</si>
  <si>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</si>
  <si>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</si>
  <si>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</si>
  <si>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</si>
  <si>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</si>
  <si>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</si>
  <si>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</si>
  <si>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</si>
  <si>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</si>
  <si>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</si>
  <si>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</si>
  <si>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</si>
  <si>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</si>
  <si>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</si>
  <si>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</si>
  <si>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</si>
  <si>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</si>
  <si>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</si>
  <si>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</si>
  <si>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</si>
  <si>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</si>
  <si>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</si>
  <si>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</si>
  <si>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</si>
  <si>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</si>
  <si>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</si>
  <si>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</si>
  <si>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</si>
  <si>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</si>
  <si>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</si>
  <si>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</si>
  <si>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</si>
  <si>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</si>
  <si>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</si>
  <si>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</si>
  <si>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</si>
  <si>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</si>
  <si>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</si>
  <si>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</si>
  <si>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</si>
  <si>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</si>
  <si>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</si>
  <si>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</si>
  <si>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</si>
  <si>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</si>
  <si>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</si>
  <si>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</si>
  <si>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</si>
  <si>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</si>
  <si>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</si>
  <si>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</si>
  <si>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</si>
  <si>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</si>
  <si>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</si>
  <si>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</si>
  <si>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</si>
  <si>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</si>
  <si>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</si>
  <si>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</si>
  <si>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</si>
  <si>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</si>
  <si>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</si>
  <si>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</si>
  <si>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</si>
  <si>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</si>
  <si>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</si>
  <si>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</si>
  <si>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</si>
  <si>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</si>
  <si>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</si>
  <si>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</si>
  <si>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</si>
  <si>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</si>
  <si>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</si>
  <si>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</si>
  <si>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</si>
  <si>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</si>
  <si>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</si>
  <si>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</si>
  <si>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</si>
  <si>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</si>
  <si>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</si>
  <si>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</si>
  <si>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</si>
  <si>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</si>
  <si>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</si>
  <si>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</si>
  <si>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</si>
  <si>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</si>
  <si>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</si>
  <si>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</si>
  <si>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</si>
  <si>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</si>
  <si>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</si>
  <si>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</si>
  <si>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</si>
  <si>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</si>
  <si>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</si>
  <si>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</si>
  <si>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</si>
  <si>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</si>
  <si>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</si>
  <si>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</si>
  <si>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</si>
  <si>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</si>
  <si>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</si>
  <si>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</si>
  <si>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</si>
  <si>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</si>
  <si>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</si>
  <si>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</si>
  <si>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</si>
  <si>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</si>
  <si>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</si>
  <si>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</si>
  <si>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</si>
  <si>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</si>
  <si>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</si>
  <si>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</si>
  <si>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</si>
  <si>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</si>
  <si>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</si>
  <si>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</si>
  <si>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</si>
  <si>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</si>
  <si>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</si>
  <si>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</si>
  <si>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</si>
  <si>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</si>
  <si>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</si>
  <si>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</si>
  <si>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</si>
  <si>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</si>
  <si>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</si>
  <si>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</si>
  <si>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</si>
  <si>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</si>
  <si>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</si>
  <si>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</si>
  <si>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</si>
  <si>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</si>
  <si>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</si>
  <si>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</si>
  <si>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</si>
  <si>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</si>
  <si>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</si>
  <si>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</si>
  <si>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</si>
  <si>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</si>
  <si>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</si>
  <si>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</si>
  <si>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</si>
  <si>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</si>
  <si>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</si>
  <si>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</si>
  <si>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</si>
  <si>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</si>
  <si>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</si>
  <si>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</si>
  <si>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</si>
  <si>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</si>
  <si>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</si>
  <si>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</si>
  <si>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</si>
  <si>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</si>
  <si>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</si>
  <si>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</si>
  <si>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</si>
  <si>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</si>
  <si>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</si>
  <si>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</si>
  <si>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</si>
  <si>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</si>
  <si>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</si>
  <si>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</si>
  <si>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</si>
  <si>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</si>
  <si>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</si>
  <si>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</si>
  <si>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</si>
  <si>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</si>
  <si>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</si>
  <si>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</si>
  <si>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</si>
  <si>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</si>
  <si>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</si>
  <si>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</si>
  <si>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</si>
  <si>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</si>
  <si>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</si>
  <si>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</si>
  <si>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</si>
  <si>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</si>
  <si>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</si>
  <si>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</si>
  <si>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</si>
  <si>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</si>
  <si>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</si>
  <si>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</si>
  <si>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</si>
  <si>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</si>
  <si>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</si>
  <si>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</si>
  <si>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</si>
  <si>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</si>
  <si>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</si>
  <si>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</si>
  <si>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</si>
  <si>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</si>
  <si>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</si>
  <si>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</si>
  <si>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</si>
  <si>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</si>
  <si>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</si>
  <si>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</si>
  <si>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</si>
  <si>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</si>
  <si>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</si>
  <si>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</si>
  <si>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</si>
  <si>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</si>
  <si>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</si>
  <si>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</si>
  <si>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</si>
  <si>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</si>
  <si>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</si>
  <si>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</si>
  <si>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</si>
  <si>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</si>
  <si>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</si>
  <si>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</si>
  <si>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</si>
  <si>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</si>
  <si>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</si>
  <si>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</si>
  <si>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</si>
  <si>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</si>
  <si>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</si>
  <si>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</si>
  <si>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</si>
  <si>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</si>
  <si>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</si>
  <si>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</si>
  <si>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</si>
  <si>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</si>
  <si>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</si>
  <si>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</si>
  <si>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</si>
  <si>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</si>
  <si>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</si>
  <si>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</si>
  <si>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</si>
  <si>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</si>
  <si>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</si>
  <si>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</si>
  <si>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</si>
  <si>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</si>
  <si>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</si>
  <si>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</si>
  <si>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</si>
  <si>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</si>
  <si>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</si>
  <si>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</si>
  <si>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</si>
  <si>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</si>
  <si>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</si>
  <si>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</si>
  <si>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</si>
  <si>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</si>
  <si>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</si>
  <si>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</si>
  <si>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</si>
  <si>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</si>
  <si>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</si>
  <si>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</si>
  <si>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</si>
  <si>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</si>
  <si>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</si>
  <si>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</si>
  <si>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</si>
  <si>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</si>
  <si>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</si>
  <si>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</si>
  <si>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</si>
  <si>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</si>
  <si>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</si>
  <si>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</si>
  <si>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</si>
  <si>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</si>
  <si>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</si>
  <si>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</si>
  <si>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</si>
  <si>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</si>
  <si>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</si>
  <si>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</si>
  <si>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</si>
  <si>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</si>
  <si>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</si>
  <si>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</si>
  <si>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</si>
  <si>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</si>
  <si>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</si>
  <si>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</si>
  <si>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</si>
  <si>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</si>
  <si>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</si>
  <si>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</si>
  <si>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</si>
  <si>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</si>
  <si>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</si>
  <si>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</si>
  <si>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</si>
  <si>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</si>
  <si>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</si>
  <si>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</si>
  <si>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</si>
  <si>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</si>
  <si>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</si>
  <si>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</si>
  <si>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</si>
  <si>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</si>
  <si>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</si>
  <si>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</si>
  <si>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</si>
  <si>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</si>
  <si>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</si>
  <si>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</si>
  <si>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</si>
  <si>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</si>
  <si>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</si>
  <si>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</si>
  <si>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</si>
  <si>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</si>
  <si>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</si>
  <si>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</si>
  <si>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</si>
  <si>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</si>
  <si>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</si>
  <si>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</si>
  <si>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</si>
  <si>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</si>
  <si>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</si>
  <si>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</si>
  <si>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</si>
  <si>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</si>
  <si>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</si>
  <si>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</si>
  <si>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</si>
  <si>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</si>
  <si>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</si>
  <si>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</si>
  <si>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</si>
  <si>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</si>
  <si>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</si>
  <si>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</si>
  <si>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</si>
  <si>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</si>
  <si>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</si>
  <si>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</si>
  <si>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</si>
  <si>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</si>
  <si>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</si>
  <si>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</si>
  <si>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</si>
  <si>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</si>
  <si>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</si>
  <si>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</si>
  <si>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</si>
  <si>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</si>
  <si>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</si>
  <si>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</si>
  <si>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</si>
  <si>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</si>
  <si>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</si>
  <si>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</si>
  <si>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</si>
  <si>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</si>
  <si>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</si>
  <si>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</si>
  <si>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</si>
  <si>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</si>
  <si>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</si>
  <si>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</si>
  <si>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</si>
  <si>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</si>
  <si>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</si>
  <si>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</si>
  <si>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</si>
  <si>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</si>
  <si>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</si>
  <si>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</si>
  <si>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</si>
  <si>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</si>
  <si>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</si>
  <si>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</si>
  <si>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</si>
  <si>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</si>
  <si>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</si>
  <si>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</si>
  <si>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</si>
  <si>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</si>
  <si>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</si>
  <si>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</si>
  <si>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</si>
  <si>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</si>
  <si>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</si>
  <si>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</si>
  <si>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</si>
  <si>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</si>
  <si>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</si>
  <si>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</si>
  <si>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</si>
  <si>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</si>
  <si>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</si>
  <si>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</si>
  <si>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</si>
  <si>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</si>
  <si>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</si>
  <si>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</si>
  <si>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</si>
  <si>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</si>
  <si>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</si>
  <si>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</si>
  <si>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</si>
  <si>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</si>
  <si>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</si>
  <si>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</si>
  <si>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</si>
  <si>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</si>
  <si>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</si>
  <si>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</si>
  <si>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</si>
  <si>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</si>
  <si>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</si>
  <si>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</si>
  <si>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</si>
  <si>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</si>
  <si>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</si>
  <si>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</si>
  <si>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</si>
  <si>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</si>
  <si>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</si>
  <si>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</si>
  <si>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</si>
  <si>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</si>
  <si>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</si>
  <si>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</si>
  <si>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</si>
  <si>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</si>
  <si>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</si>
  <si>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</si>
  <si>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</si>
  <si>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</si>
  <si>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</si>
  <si>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</si>
  <si>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</si>
  <si>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</si>
  <si>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</si>
  <si>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</si>
  <si>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</si>
  <si>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</si>
  <si>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</si>
  <si>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</si>
  <si>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</si>
  <si>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</si>
  <si>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</si>
  <si>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</si>
  <si>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</si>
  <si>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</si>
  <si>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</si>
  <si>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</si>
  <si>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</si>
  <si>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</si>
  <si>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</si>
  <si>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</si>
  <si>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</si>
  <si>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</si>
  <si>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</si>
  <si>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</si>
  <si>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</si>
  <si>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</si>
  <si>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</si>
  <si>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</si>
  <si>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</si>
  <si>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</si>
  <si>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</si>
  <si>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</si>
  <si>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</si>
  <si>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</si>
  <si>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</si>
  <si>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</si>
  <si>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</si>
  <si>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</si>
  <si>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</si>
  <si>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</si>
  <si>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</si>
  <si>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</si>
  <si>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</si>
  <si>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</si>
  <si>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</si>
  <si>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</si>
  <si>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</si>
  <si>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</si>
  <si>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</si>
  <si>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</si>
  <si>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</si>
  <si>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</si>
  <si>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</si>
  <si>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</si>
  <si>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</si>
  <si>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</si>
  <si>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</si>
  <si>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</si>
  <si>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</si>
  <si>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</si>
  <si>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</si>
  <si>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</si>
  <si>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</si>
  <si>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</si>
  <si>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</si>
  <si>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</si>
  <si>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</si>
  <si>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</si>
  <si>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</si>
  <si>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</si>
  <si>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</si>
  <si>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</si>
  <si>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</si>
  <si>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</si>
  <si>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</si>
  <si>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</si>
  <si>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</si>
  <si>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</si>
  <si>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</si>
  <si>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</si>
  <si>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</si>
  <si>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</si>
  <si>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</si>
  <si>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</si>
  <si>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</si>
  <si>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</si>
  <si>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</si>
  <si>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</si>
  <si>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</si>
  <si>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</si>
  <si>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</si>
  <si>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</si>
  <si>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</si>
  <si>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</si>
  <si>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</si>
  <si>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</si>
  <si>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</si>
  <si>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</si>
  <si>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</si>
  <si>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</si>
  <si>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</si>
  <si>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</si>
  <si>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</si>
  <si>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</si>
  <si>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</si>
  <si>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</si>
  <si>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</si>
  <si>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</si>
  <si>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</si>
  <si>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</si>
  <si>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</si>
  <si>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</si>
  <si>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</si>
  <si>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</si>
  <si>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</si>
  <si>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</si>
  <si>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</si>
  <si>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</si>
  <si>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</si>
  <si>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</si>
  <si>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</si>
  <si>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</si>
  <si>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</si>
  <si>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</si>
  <si>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</si>
  <si>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</si>
  <si>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</si>
  <si>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</si>
  <si>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</si>
  <si>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</si>
  <si>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</si>
  <si>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</si>
  <si>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</si>
  <si>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</si>
  <si>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</si>
  <si>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</si>
  <si>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</si>
  <si>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</si>
  <si>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</si>
  <si>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</si>
  <si>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</si>
  <si>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</si>
  <si>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</si>
  <si>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</si>
  <si>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</si>
  <si>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</si>
  <si>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</si>
  <si>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</si>
  <si>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</si>
  <si>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</si>
  <si>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</si>
  <si>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</si>
  <si>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</si>
  <si>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</si>
  <si>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</si>
  <si>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</si>
  <si>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</si>
  <si>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</si>
  <si>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</si>
  <si>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</si>
  <si>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</si>
  <si>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</si>
  <si>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</si>
  <si>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</si>
  <si>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</si>
  <si>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</si>
  <si>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</si>
  <si>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</si>
  <si>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</si>
  <si>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</si>
  <si>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</si>
  <si>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</si>
  <si>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</si>
  <si>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</si>
  <si>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</si>
  <si>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</si>
  <si>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</si>
  <si>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</si>
  <si>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</si>
  <si>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</si>
  <si>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</si>
  <si>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</si>
  <si>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</si>
  <si>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</si>
  <si>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</si>
  <si>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</si>
  <si>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</si>
  <si>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</si>
  <si>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</si>
  <si>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</si>
  <si>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</si>
  <si>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</si>
  <si>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</si>
  <si>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</si>
  <si>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</si>
  <si>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</si>
  <si>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</si>
  <si>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</si>
  <si>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</si>
  <si>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</si>
  <si>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</si>
  <si>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</si>
  <si>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</si>
  <si>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</si>
  <si>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</si>
  <si>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</si>
  <si>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</si>
  <si>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</si>
  <si>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</si>
  <si>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</si>
  <si>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</si>
  <si>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</si>
  <si>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</si>
  <si>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</si>
  <si>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</si>
  <si>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</si>
  <si>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</si>
  <si>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</si>
  <si>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</si>
  <si>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</si>
  <si>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</si>
  <si>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</si>
  <si>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</si>
  <si>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</si>
  <si>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</si>
  <si>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</si>
  <si>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</si>
  <si>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</si>
  <si>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</si>
  <si>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</si>
  <si>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</si>
  <si>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</si>
  <si>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</si>
  <si>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</si>
  <si>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</si>
  <si>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</si>
  <si>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</si>
  <si>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</si>
  <si>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</si>
  <si>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</si>
  <si>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</si>
  <si>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</si>
  <si>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</si>
  <si>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</si>
  <si>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</si>
  <si>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</si>
  <si>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</si>
  <si>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</si>
  <si>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</si>
  <si>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</si>
  <si>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</si>
  <si>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</si>
  <si>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</si>
  <si>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</si>
  <si>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</si>
  <si>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</si>
  <si>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</si>
  <si>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</si>
  <si>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</si>
  <si>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</si>
  <si>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</si>
  <si>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</si>
  <si>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</si>
  <si>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</si>
  <si>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</si>
  <si>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</si>
  <si>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</si>
  <si>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</si>
  <si>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</si>
  <si>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</si>
  <si>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</si>
  <si>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</si>
  <si>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</si>
  <si>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</si>
  <si>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</si>
  <si>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</si>
  <si>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</si>
  <si>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</si>
  <si>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</si>
  <si>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</si>
  <si>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</si>
  <si>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</si>
  <si>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</si>
  <si>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</si>
  <si>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</si>
  <si>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</si>
  <si>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</si>
  <si>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</si>
  <si>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</si>
  <si>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</si>
  <si>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</si>
  <si>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</si>
  <si>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</si>
  <si>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</si>
  <si>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</si>
  <si>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</si>
  <si>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</si>
  <si>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</si>
  <si>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</si>
  <si>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</si>
  <si>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</si>
  <si>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</si>
  <si>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</si>
  <si>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</si>
  <si>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</si>
  <si>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</si>
  <si>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</si>
  <si>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</si>
  <si>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</si>
  <si>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</si>
  <si>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</si>
  <si>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</si>
  <si>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</si>
  <si>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</si>
  <si>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</si>
  <si>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</si>
  <si>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</si>
  <si>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</si>
  <si>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</si>
  <si>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</si>
  <si>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</si>
  <si>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</si>
  <si>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</si>
  <si>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</si>
  <si>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</si>
  <si>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</si>
  <si>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</si>
  <si>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</si>
  <si>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</si>
  <si>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</si>
  <si>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</si>
  <si>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</si>
  <si>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</si>
  <si>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</si>
  <si>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</si>
  <si>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</si>
  <si>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</si>
  <si>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</si>
  <si>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</si>
  <si>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</si>
  <si>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</si>
  <si>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</si>
  <si>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</si>
  <si>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</si>
  <si>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</si>
  <si>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</si>
  <si>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</si>
  <si>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</si>
  <si>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</si>
  <si>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</si>
  <si>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</si>
  <si>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</si>
  <si>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</si>
  <si>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</si>
  <si>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</si>
  <si>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</si>
  <si>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</si>
  <si>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</si>
  <si>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</si>
  <si>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</si>
  <si>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</si>
  <si>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</si>
  <si>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</si>
  <si>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</si>
  <si>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</si>
  <si>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</si>
  <si>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</si>
  <si>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</si>
  <si>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</si>
  <si>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</si>
  <si>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</si>
  <si>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</si>
  <si>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</si>
  <si>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</si>
  <si>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</si>
  <si>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</si>
  <si>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</si>
  <si>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</si>
  <si>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</si>
  <si>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</si>
  <si>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</si>
  <si>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</si>
  <si>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</si>
  <si>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</si>
  <si>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</si>
  <si>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</si>
  <si>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</si>
  <si>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</si>
  <si>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</si>
  <si>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</si>
  <si>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</si>
  <si>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</si>
  <si>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</si>
  <si>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</si>
  <si>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</si>
  <si>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</si>
  <si>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</si>
  <si>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</si>
  <si>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</si>
  <si>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</si>
  <si>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</si>
  <si>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</si>
  <si>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</si>
  <si>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</si>
  <si>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</si>
  <si>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</si>
  <si>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</si>
  <si>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</si>
  <si>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</si>
  <si>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</si>
  <si>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</si>
  <si>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</si>
  <si>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</si>
  <si>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</si>
  <si>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</si>
  <si>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</si>
  <si>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</si>
  <si>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</si>
  <si>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</si>
  <si>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</si>
  <si>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</si>
  <si>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</si>
  <si>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</si>
  <si>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</si>
  <si>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</si>
  <si>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</si>
  <si>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</si>
  <si>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</si>
  <si>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</si>
  <si>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</si>
  <si>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</si>
  <si>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</si>
  <si>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</si>
  <si>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</si>
  <si>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</si>
  <si>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</si>
  <si>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</si>
  <si>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</si>
  <si>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</si>
  <si>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</si>
  <si>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</si>
  <si>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</si>
  <si>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</si>
  <si>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</si>
  <si>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</si>
  <si>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</si>
  <si>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</si>
  <si>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</si>
  <si>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</si>
  <si>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</si>
  <si>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</si>
  <si>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</si>
  <si>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</si>
  <si>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</si>
  <si>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</si>
  <si>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</si>
  <si>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</si>
  <si>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</si>
  <si>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</si>
  <si>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</si>
  <si>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</si>
  <si>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</si>
  <si>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</si>
  <si>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</si>
  <si>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</si>
  <si>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</si>
  <si>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</si>
  <si>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</si>
  <si>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</si>
  <si>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</si>
  <si>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</si>
  <si>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</si>
  <si>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</si>
  <si>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</si>
  <si>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</si>
  <si>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</si>
  <si>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</si>
  <si>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</si>
  <si>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</si>
  <si>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</si>
  <si>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</si>
  <si>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</si>
  <si>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</si>
  <si>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</si>
  <si>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</si>
  <si>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</si>
  <si>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</si>
  <si>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</si>
  <si>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</si>
  <si>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</si>
  <si>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</si>
  <si>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</si>
  <si>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</si>
  <si>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</si>
  <si>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</si>
  <si>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</si>
  <si>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</si>
  <si>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</si>
  <si>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</si>
  <si>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</si>
  <si>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</si>
  <si>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</si>
  <si>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</si>
  <si>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</si>
  <si>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</si>
  <si>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</si>
  <si>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</si>
  <si>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</si>
  <si>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</si>
  <si>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</si>
  <si>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</si>
  <si>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</si>
  <si>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</si>
  <si>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</si>
  <si>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</si>
  <si>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</si>
  <si>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</si>
  <si>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</si>
  <si>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</si>
  <si>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</si>
  <si>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</si>
  <si>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</si>
  <si>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</si>
  <si>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</si>
  <si>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</si>
  <si>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</si>
  <si>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</si>
  <si>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</si>
  <si>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</si>
  <si>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</si>
  <si>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</si>
  <si>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</si>
  <si>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</si>
  <si>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</si>
  <si>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</si>
  <si>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</si>
  <si>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</si>
  <si>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</si>
  <si>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</si>
  <si>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</si>
  <si>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</si>
  <si>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</si>
  <si>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</si>
  <si>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</si>
  <si>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</si>
  <si>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</si>
  <si>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</si>
  <si>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</si>
  <si>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</si>
  <si>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</si>
  <si>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</si>
  <si>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</si>
  <si>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</si>
  <si>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</si>
  <si>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</si>
  <si>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</si>
  <si>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</si>
  <si>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</si>
  <si>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</si>
  <si>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</si>
  <si>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</si>
  <si>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</si>
  <si>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</si>
  <si>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</si>
  <si>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</si>
  <si>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</si>
  <si>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</si>
  <si>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</si>
  <si>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</si>
  <si>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</si>
  <si>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</si>
  <si>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</si>
  <si>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</si>
  <si>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</si>
  <si>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</si>
  <si>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</si>
  <si>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</si>
  <si>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</si>
  <si>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</si>
  <si>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</si>
  <si>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</si>
  <si>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</si>
  <si>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</si>
  <si>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</si>
  <si>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</si>
  <si>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</si>
  <si>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</si>
  <si>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</si>
  <si>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</si>
  <si>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</si>
  <si>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</si>
  <si>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</si>
  <si>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</si>
  <si>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</si>
  <si>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</si>
  <si>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</si>
  <si>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</si>
  <si>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</si>
  <si>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</si>
  <si>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</si>
  <si>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</si>
  <si>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</si>
  <si>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</si>
  <si>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</si>
  <si>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</si>
  <si>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</si>
  <si>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</si>
  <si>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</si>
  <si>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</si>
  <si>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</si>
  <si>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</si>
  <si>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</si>
  <si>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</si>
  <si>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</si>
  <si>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</si>
  <si>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</si>
  <si>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</si>
  <si>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</si>
  <si>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</si>
  <si>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</si>
  <si>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</si>
  <si>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</si>
  <si>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</si>
  <si>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</si>
  <si>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</si>
  <si>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</si>
  <si>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</si>
  <si>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</si>
  <si>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</si>
  <si>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</si>
  <si>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</si>
  <si>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</si>
  <si>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</si>
  <si>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</si>
  <si>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</si>
  <si>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</si>
  <si>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</si>
  <si>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</si>
  <si>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</si>
  <si>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</si>
  <si>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</si>
  <si>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</si>
  <si>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</si>
  <si>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</si>
  <si>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</si>
  <si>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</si>
  <si>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</si>
  <si>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</si>
  <si>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</si>
  <si>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</si>
  <si>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</si>
  <si>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</si>
  <si>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</si>
  <si>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</si>
  <si>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</si>
  <si>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</si>
  <si>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</si>
  <si>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</si>
  <si>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</si>
  <si>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</si>
  <si>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</si>
  <si>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</si>
  <si>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</si>
  <si>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</si>
  <si>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</si>
  <si>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</si>
  <si>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</si>
  <si>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</si>
  <si>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</si>
  <si>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</si>
  <si>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</si>
  <si>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</si>
  <si>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</si>
  <si>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</si>
  <si>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</si>
  <si>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</si>
  <si>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</si>
  <si>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</si>
  <si>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</si>
  <si>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</si>
  <si>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</si>
  <si>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</si>
  <si>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</si>
  <si>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</si>
  <si>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</si>
  <si>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</si>
  <si>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</si>
  <si>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</si>
  <si>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</si>
  <si>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</si>
  <si>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</si>
  <si>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</si>
  <si>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</si>
  <si>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</si>
  <si>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</si>
  <si>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</si>
  <si>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</si>
  <si>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</si>
  <si>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</si>
  <si>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</si>
  <si>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</si>
  <si>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</si>
  <si>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</si>
  <si>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</si>
  <si>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</si>
  <si>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</si>
  <si>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</si>
  <si>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</si>
  <si>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</si>
  <si>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</si>
  <si>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</si>
  <si>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</si>
  <si>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</si>
  <si>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</si>
  <si>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</si>
  <si>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</si>
  <si>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</si>
  <si>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</si>
  <si>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</si>
  <si>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</si>
  <si>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</si>
  <si>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</si>
  <si>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</si>
  <si>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</si>
  <si>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</si>
  <si>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</si>
  <si>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</si>
  <si>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</si>
  <si>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</si>
  <si>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</si>
  <si>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</si>
  <si>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</si>
  <si>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</si>
  <si>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</si>
  <si>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</si>
  <si>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</si>
  <si>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</si>
  <si>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</si>
  <si>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</si>
  <si>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</si>
  <si>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</si>
  <si>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</si>
  <si>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</si>
  <si>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</si>
  <si>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</si>
  <si>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</si>
  <si>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</si>
  <si>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</si>
  <si>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</si>
  <si>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</si>
  <si>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</si>
  <si>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</si>
  <si>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</si>
  <si>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</si>
  <si>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</si>
  <si>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</si>
  <si>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</si>
  <si>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</si>
  <si>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</si>
  <si>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</si>
  <si>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</si>
  <si>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</si>
  <si>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</si>
  <si>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</si>
  <si>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</si>
  <si>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</si>
  <si>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</si>
  <si>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</si>
  <si>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</si>
  <si>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</si>
  <si>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</si>
  <si>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</si>
  <si>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</si>
  <si>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</si>
  <si>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</si>
  <si>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</si>
  <si>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</si>
  <si>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</si>
  <si>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</si>
  <si>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</si>
  <si>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</si>
  <si>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</si>
  <si>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</si>
  <si>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</si>
  <si>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</si>
  <si>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</si>
  <si>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</si>
  <si>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</si>
  <si>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</si>
  <si>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</si>
  <si>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</si>
  <si>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</si>
  <si>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</si>
  <si>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</si>
  <si>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</si>
  <si>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</si>
  <si>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</si>
  <si>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</si>
  <si>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</si>
  <si>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</si>
  <si>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</si>
  <si>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</si>
  <si>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</si>
  <si>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</si>
  <si>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</si>
  <si>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</si>
  <si>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</si>
  <si>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</si>
  <si>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</si>
  <si>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</si>
  <si>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</si>
  <si>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</si>
  <si>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</si>
  <si>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</si>
  <si>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</si>
  <si>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</si>
  <si>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</si>
  <si>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</si>
  <si>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</si>
  <si>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</si>
  <si>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</si>
  <si>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</si>
  <si>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</si>
  <si>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</si>
  <si>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</si>
  <si>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</si>
  <si>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</si>
  <si>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</si>
  <si>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</si>
  <si>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</si>
  <si>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</si>
  <si>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</si>
  <si>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</si>
  <si>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</si>
  <si>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</si>
  <si>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</si>
  <si>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</si>
  <si>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</si>
  <si>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</si>
  <si>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</si>
  <si>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</si>
  <si>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</si>
  <si>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</si>
  <si>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</si>
  <si>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</si>
  <si>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</si>
  <si>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</si>
  <si>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</si>
  <si>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</si>
  <si>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</si>
  <si>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</si>
  <si>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</si>
  <si>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</si>
  <si>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</si>
  <si>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</si>
  <si>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</si>
  <si>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</si>
  <si>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</si>
  <si>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</si>
  <si>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</si>
  <si>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</si>
  <si>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</si>
  <si>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</si>
  <si>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</si>
  <si>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</si>
  <si>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</si>
  <si>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</si>
  <si>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</si>
  <si>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</si>
  <si>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</si>
  <si>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</si>
  <si>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</si>
  <si>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</si>
  <si>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</si>
  <si>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</si>
  <si>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</si>
  <si>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</si>
  <si>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</si>
  <si>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</si>
  <si>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</si>
  <si>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</si>
  <si>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</si>
  <si>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</si>
  <si>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</si>
  <si>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</si>
  <si>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</si>
  <si>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</si>
  <si>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</si>
  <si>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</si>
  <si>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</si>
  <si>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</si>
  <si>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</si>
  <si>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นายูง,รพช.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</si>
  <si>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</si>
  <si>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</si>
  <si>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</si>
  <si>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</si>
  <si>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</si>
  <si>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</si>
  <si>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</si>
  <si>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</si>
  <si>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สอ.คีรีวงกต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</si>
  <si>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</si>
  <si>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</si>
  <si>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</si>
  <si>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</si>
  <si>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</si>
  <si>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</si>
  <si>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</si>
  <si>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</si>
  <si>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</si>
  <si>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</si>
  <si>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</si>
  <si>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</si>
  <si>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</si>
  <si>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</si>
  <si>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</si>
  <si>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</si>
  <si>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</si>
  <si>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</si>
  <si>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</si>
  <si>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</si>
  <si>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</si>
  <si>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</si>
  <si>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</si>
  <si>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</si>
  <si>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</si>
  <si>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</si>
  <si>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</si>
  <si>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</si>
  <si>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</si>
  <si>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</si>
  <si>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</si>
  <si>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</si>
  <si>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</si>
  <si>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</si>
  <si>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</si>
  <si>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</si>
  <si>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</si>
  <si>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</si>
  <si>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</si>
  <si>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</si>
  <si>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</si>
  <si>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</si>
  <si>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</si>
  <si>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</si>
  <si>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</si>
  <si>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</si>
  <si>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</si>
  <si>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</si>
  <si>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</si>
  <si>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</si>
  <si>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</si>
  <si>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</si>
  <si>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</si>
  <si>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</si>
  <si>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</si>
  <si>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</si>
  <si>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</si>
  <si>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</si>
  <si>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</si>
  <si>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</si>
  <si>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</si>
  <si>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</si>
  <si>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00431 บึงกาฬ,สสอ_</t>
  </si>
  <si>
    <t>00432 พรเจริญ,สสอ_</t>
  </si>
  <si>
    <t>00438 ปากคาด,สสอ_</t>
  </si>
  <si>
    <t>00440 ศรีวิไล,สสอ_</t>
  </si>
  <si>
    <t>00441 บุ่งคล้า,สสอ_</t>
  </si>
  <si>
    <t>2103000000.000</t>
  </si>
  <si>
    <t>2116000000.000</t>
  </si>
  <si>
    <t>4206000000.000</t>
  </si>
  <si>
    <t>2.1.3 รายได้รับล่วงหน้า</t>
  </si>
  <si>
    <t>2.1.7 หนี้สินหมุนเวียนอื่น</t>
  </si>
  <si>
    <t>4.1.5 รายได้อื่นของแผ่นดิน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</si>
  <si>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</si>
  <si>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</si>
  <si>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</si>
  <si>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</si>
  <si>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</si>
  <si>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</si>
  <si>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</si>
  <si>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</si>
  <si>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</si>
  <si>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</si>
  <si>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</si>
  <si>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</si>
  <si>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</si>
  <si>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</si>
  <si>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</si>
  <si>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</si>
  <si>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</si>
  <si>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</si>
  <si>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</si>
  <si>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</si>
  <si>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</si>
  <si>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</si>
  <si>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</si>
  <si>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</si>
  <si>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</si>
  <si>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</si>
  <si>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</si>
  <si>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</si>
  <si>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</si>
  <si>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</si>
  <si>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</si>
  <si>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</si>
  <si>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</si>
  <si>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</si>
  <si>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</si>
  <si>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</si>
  <si>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</si>
  <si>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</si>
  <si>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</si>
  <si>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</si>
  <si>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</si>
  <si>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</si>
  <si>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</si>
  <si>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</si>
  <si>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</si>
  <si>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</si>
  <si>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</si>
  <si>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</si>
  <si>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</si>
  <si>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</si>
  <si>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</si>
  <si>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</si>
  <si>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</si>
  <si>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</si>
  <si>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</si>
  <si>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</si>
  <si>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</si>
  <si>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</si>
  <si>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</si>
  <si>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</si>
  <si>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</si>
  <si>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</si>
  <si>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</si>
  <si>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</si>
  <si>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</si>
  <si>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</si>
  <si>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</si>
  <si>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</si>
  <si>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</si>
  <si>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</si>
  <si>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</si>
  <si>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</si>
  <si>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</si>
  <si>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</si>
  <si>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</si>
  <si>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</si>
  <si>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</si>
  <si>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</si>
  <si>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</si>
  <si>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</si>
  <si>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</si>
  <si>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</si>
  <si>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</si>
  <si>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</si>
  <si>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</si>
  <si>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</si>
  <si>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4308000000.000</t>
  </si>
  <si>
    <t>5101040000.000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</si>
  <si>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</si>
  <si>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</si>
  <si>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</si>
  <si>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</si>
  <si>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4.2.6 รายได้ระหว่างหน่วยงานกรณีอื่น</t>
  </si>
  <si>
    <t>5.1.2 บัญชีค่าบำเหน็จบำนาญ</t>
  </si>
  <si>
    <t>5.1.8 หนี้สูญและหนี้สงสัยจะสูญ</t>
  </si>
  <si>
    <t>00404 สำนักงานสาธารณสุขอำเภอไชยวาน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</si>
  <si>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</si>
  <si>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</si>
  <si>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</si>
  <si>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</si>
  <si>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</si>
  <si>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</si>
  <si>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</si>
  <si>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</si>
  <si>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</si>
  <si>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</si>
  <si>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</si>
  <si>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</si>
  <si>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</si>
  <si>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</si>
  <si>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</si>
  <si>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</si>
  <si>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</si>
  <si>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</si>
  <si>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</si>
  <si>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</si>
  <si>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</si>
  <si>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</si>
  <si>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</si>
  <si>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</si>
  <si>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</si>
  <si>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</si>
  <si>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</si>
  <si>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</si>
  <si>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</si>
  <si>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</si>
  <si>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</si>
  <si>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</si>
  <si>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</si>
  <si>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</si>
  <si>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</si>
  <si>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</si>
  <si>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</si>
  <si>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</si>
  <si>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</si>
  <si>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</si>
  <si>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</si>
  <si>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</si>
  <si>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</si>
  <si>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</si>
  <si>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</si>
  <si>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</si>
  <si>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</si>
  <si>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</si>
  <si>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</si>
  <si>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</si>
  <si>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</si>
  <si>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</si>
  <si>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</si>
  <si>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</si>
  <si>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</si>
  <si>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</si>
  <si>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</si>
  <si>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</si>
  <si>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</si>
  <si>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</si>
  <si>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</si>
  <si>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</si>
  <si>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</si>
  <si>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</si>
  <si>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</si>
  <si>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</si>
  <si>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</si>
  <si>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</si>
  <si>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</si>
  <si>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</si>
  <si>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</si>
  <si>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</si>
  <si>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</si>
  <si>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</si>
  <si>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</si>
  <si>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</si>
  <si>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</si>
  <si>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</si>
  <si>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</si>
  <si>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</si>
  <si>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</si>
  <si>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</si>
  <si>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</si>
  <si>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</si>
  <si>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</si>
  <si>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</si>
  <si>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</si>
  <si>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</si>
  <si>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</si>
  <si>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</si>
  <si>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</si>
  <si>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</si>
  <si>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</si>
  <si>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</si>
  <si>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</si>
  <si>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</si>
  <si>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</si>
  <si>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</si>
  <si>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</si>
  <si>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</si>
  <si>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</si>
  <si>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</si>
  <si>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</si>
  <si>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</si>
  <si>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</si>
  <si>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</si>
  <si>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</si>
  <si>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</si>
  <si>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</si>
  <si>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</si>
  <si>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</si>
  <si>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</si>
  <si>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</si>
  <si>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</si>
  <si>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</si>
  <si>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</si>
  <si>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</si>
  <si>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</si>
  <si>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</si>
  <si>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</si>
  <si>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</si>
  <si>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</si>
  <si>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</si>
  <si>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</si>
  <si>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</si>
  <si>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</si>
  <si>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</si>
  <si>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</si>
  <si>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</si>
  <si>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</si>
  <si>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</si>
  <si>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</si>
  <si>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</si>
  <si>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</si>
  <si>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</si>
  <si>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</si>
  <si>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</si>
  <si>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</si>
  <si>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</si>
  <si>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</si>
  <si>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</si>
  <si>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</si>
  <si>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</si>
  <si>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</si>
  <si>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</si>
  <si>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</si>
  <si>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</si>
  <si>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</si>
  <si>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</si>
  <si>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</si>
  <si>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</si>
  <si>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</si>
  <si>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</si>
  <si>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</si>
  <si>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</si>
  <si>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</si>
  <si>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</si>
  <si>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</si>
  <si>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</si>
  <si>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</si>
  <si>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</si>
  <si>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</si>
  <si>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</si>
  <si>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</si>
  <si>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</si>
  <si>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</si>
  <si>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</si>
  <si>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</si>
  <si>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</si>
  <si>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</si>
  <si>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</si>
  <si>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</si>
  <si>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</si>
  <si>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</si>
  <si>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</si>
  <si>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</si>
  <si>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</si>
  <si>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</si>
  <si>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</si>
  <si>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</si>
  <si>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</si>
  <si>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</si>
  <si>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</si>
  <si>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</si>
  <si>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</si>
  <si>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</si>
  <si>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</si>
  <si>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</si>
  <si>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</si>
  <si>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</si>
  <si>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</si>
  <si>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</si>
  <si>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</si>
  <si>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</si>
  <si>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</si>
  <si>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</si>
  <si>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</si>
  <si>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</si>
  <si>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</si>
  <si>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</si>
  <si>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</si>
  <si>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</si>
  <si>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</si>
  <si>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</si>
  <si>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</si>
  <si>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</si>
  <si>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</si>
  <si>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</si>
  <si>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</si>
  <si>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</si>
  <si>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</si>
  <si>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</si>
  <si>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</si>
  <si>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</si>
  <si>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</si>
  <si>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</si>
  <si>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</si>
  <si>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</si>
  <si>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</si>
  <si>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</si>
  <si>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</si>
  <si>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</si>
  <si>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</si>
  <si>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</si>
  <si>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</si>
  <si>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</si>
  <si>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</si>
  <si>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</si>
  <si>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</si>
  <si>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</si>
  <si>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</si>
  <si>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</si>
  <si>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</si>
  <si>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</si>
  <si>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</si>
  <si>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</si>
  <si>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</si>
  <si>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</si>
  <si>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</si>
  <si>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</si>
  <si>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</si>
  <si>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</si>
  <si>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</si>
  <si>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</si>
  <si>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</si>
  <si>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</si>
  <si>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</si>
  <si>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</si>
  <si>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</si>
  <si>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</si>
  <si>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</si>
  <si>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</si>
  <si>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</si>
  <si>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</si>
  <si>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</si>
  <si>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</si>
  <si>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</si>
  <si>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</si>
  <si>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</si>
  <si>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</si>
  <si>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</si>
  <si>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</si>
  <si>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</si>
  <si>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</si>
  <si>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</si>
  <si>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</si>
  <si>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</si>
  <si>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</si>
  <si>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</si>
  <si>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</si>
  <si>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</si>
  <si>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</si>
  <si>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</si>
  <si>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</si>
  <si>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</si>
  <si>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</si>
  <si>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</si>
  <si>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</si>
  <si>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</si>
  <si>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</si>
  <si>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</si>
  <si>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</si>
  <si>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</si>
  <si>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</si>
  <si>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</si>
  <si>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</si>
  <si>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</si>
  <si>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</si>
  <si>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</si>
  <si>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</si>
  <si>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</si>
  <si>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</si>
  <si>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</si>
  <si>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</si>
  <si>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</si>
  <si>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</si>
  <si>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</si>
  <si>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</si>
  <si>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</si>
  <si>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</si>
  <si>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</si>
  <si>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</si>
  <si>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</si>
  <si>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</si>
  <si>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</si>
  <si>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</si>
  <si>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</si>
  <si>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</si>
  <si>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</si>
  <si>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</si>
  <si>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</si>
  <si>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</si>
  <si>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</si>
  <si>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</si>
  <si>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</si>
  <si>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</si>
  <si>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</si>
  <si>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</si>
  <si>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</si>
  <si>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</si>
  <si>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</si>
  <si>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</si>
  <si>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</si>
  <si>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</si>
  <si>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</si>
  <si>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</si>
  <si>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</si>
  <si>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</si>
  <si>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</si>
  <si>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</si>
  <si>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</si>
  <si>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</si>
  <si>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</si>
  <si>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</si>
  <si>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</si>
  <si>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</si>
  <si>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</si>
  <si>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</si>
  <si>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</si>
  <si>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</si>
  <si>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</si>
  <si>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</si>
  <si>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</si>
  <si>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</si>
  <si>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</si>
  <si>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</si>
  <si>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</si>
  <si>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</si>
  <si>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</si>
  <si>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</si>
  <si>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</si>
  <si>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</si>
  <si>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</si>
  <si>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</si>
  <si>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</si>
  <si>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</si>
  <si>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</si>
  <si>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</si>
  <si>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</si>
  <si>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</si>
  <si>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</si>
  <si>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</si>
  <si>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</si>
  <si>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</si>
  <si>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</si>
  <si>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</si>
  <si>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</si>
  <si>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</si>
  <si>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</si>
  <si>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</si>
  <si>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</si>
  <si>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</si>
  <si>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</si>
  <si>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</si>
  <si>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</si>
  <si>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</si>
  <si>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</si>
  <si>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</si>
  <si>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</si>
  <si>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</si>
  <si>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</si>
  <si>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</si>
  <si>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</si>
  <si>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</si>
  <si>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</si>
  <si>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</si>
  <si>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</si>
  <si>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</si>
  <si>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</si>
  <si>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</si>
  <si>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</si>
  <si>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</si>
  <si>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</si>
  <si>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</si>
  <si>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</si>
  <si>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</si>
  <si>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</si>
  <si>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</si>
  <si>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</si>
  <si>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</si>
  <si>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</si>
  <si>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</si>
  <si>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</si>
  <si>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</si>
  <si>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</si>
  <si>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</si>
  <si>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</si>
  <si>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</si>
  <si>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</si>
  <si>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</si>
  <si>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</si>
  <si>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</si>
  <si>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</si>
  <si>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</si>
  <si>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</si>
  <si>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</si>
  <si>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</si>
  <si>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</si>
  <si>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</si>
  <si>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</si>
  <si>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</si>
  <si>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</si>
  <si>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</si>
  <si>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</si>
  <si>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</si>
  <si>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</si>
  <si>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</si>
  <si>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</si>
  <si>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</si>
  <si>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</si>
  <si>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</si>
  <si>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</si>
  <si>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</si>
  <si>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</si>
  <si>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</si>
  <si>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</si>
  <si>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</si>
  <si>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</si>
  <si>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</si>
  <si>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</si>
  <si>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</si>
  <si>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</si>
  <si>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</si>
  <si>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</si>
  <si>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</si>
  <si>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</si>
  <si>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</si>
  <si>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</si>
  <si>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</si>
  <si>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</si>
  <si>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</si>
  <si>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</si>
  <si>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</si>
  <si>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</si>
  <si>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</si>
  <si>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</si>
  <si>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</si>
  <si>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</si>
  <si>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</si>
  <si>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</si>
  <si>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</si>
  <si>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</si>
  <si>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</si>
  <si>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</si>
  <si>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</si>
  <si>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</si>
  <si>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</si>
  <si>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</si>
  <si>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</si>
  <si>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</si>
  <si>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</si>
  <si>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</si>
  <si>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</si>
  <si>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</si>
  <si>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</si>
  <si>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</si>
  <si>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</si>
  <si>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</si>
  <si>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</si>
  <si>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</si>
  <si>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</si>
  <si>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</si>
  <si>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</si>
  <si>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</si>
  <si>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</si>
  <si>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</si>
  <si>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</si>
  <si>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</si>
  <si>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</si>
  <si>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</si>
  <si>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</si>
  <si>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</si>
  <si>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</si>
  <si>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</si>
  <si>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</si>
  <si>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</si>
  <si>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</si>
  <si>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</si>
  <si>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</si>
  <si>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</si>
  <si>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</si>
  <si>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</si>
  <si>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</si>
  <si>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</si>
  <si>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</si>
  <si>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</si>
  <si>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</si>
  <si>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</si>
  <si>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</si>
  <si>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</si>
  <si>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</si>
  <si>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</si>
  <si>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</si>
  <si>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</si>
  <si>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</si>
  <si>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</si>
  <si>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</si>
  <si>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</si>
  <si>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</si>
  <si>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</si>
  <si>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</si>
  <si>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</si>
  <si>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</si>
  <si>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</si>
  <si>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</si>
  <si>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</si>
  <si>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</si>
  <si>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</si>
  <si>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</si>
  <si>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</si>
  <si>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</si>
  <si>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</si>
  <si>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</si>
  <si>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</si>
  <si>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</si>
  <si>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</si>
  <si>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</si>
  <si>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</si>
  <si>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</si>
  <si>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</si>
  <si>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</si>
  <si>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</si>
  <si>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</si>
  <si>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</si>
  <si>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</si>
  <si>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</si>
  <si>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</si>
  <si>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</si>
  <si>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</si>
  <si>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</si>
  <si>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</si>
  <si>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</si>
  <si>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</si>
  <si>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</si>
  <si>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</si>
  <si>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</si>
  <si>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</si>
  <si>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</si>
  <si>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</si>
  <si>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</si>
  <si>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</si>
  <si>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</si>
  <si>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</si>
  <si>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</si>
  <si>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</si>
  <si>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</si>
  <si>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</si>
  <si>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</si>
  <si>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</si>
  <si>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</si>
  <si>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</si>
  <si>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</si>
  <si>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</si>
  <si>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</si>
  <si>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</si>
  <si>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</si>
  <si>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</si>
  <si>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</si>
  <si>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</si>
  <si>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</si>
  <si>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</si>
  <si>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</si>
  <si>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</si>
  <si>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</si>
  <si>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</si>
  <si>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</si>
  <si>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</si>
  <si>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</si>
  <si>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</si>
  <si>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</si>
  <si>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</si>
  <si>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</si>
  <si>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</si>
  <si>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</si>
  <si>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</si>
  <si>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</si>
  <si>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</si>
  <si>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4202000000.000</t>
  </si>
  <si>
    <t>5209000000.000</t>
  </si>
  <si>
    <t>4.1.2 รายได้จากการขายสินค้าและบริการของแผ่นดิน</t>
  </si>
  <si>
    <t>5.2.3 บัญชีค่าใช้จ่ายระหว่างหน่วยงานจากรัฐบาล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</si>
  <si>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</si>
  <si>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</si>
  <si>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</si>
  <si>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</si>
  <si>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</si>
  <si>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</si>
  <si>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</si>
  <si>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</si>
  <si>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</si>
  <si>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</si>
  <si>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</si>
  <si>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</si>
  <si>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</si>
  <si>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</si>
  <si>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</si>
  <si>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</si>
  <si>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</si>
  <si>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</si>
  <si>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</si>
  <si>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</si>
  <si>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</si>
  <si>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</si>
  <si>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</si>
  <si>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</si>
  <si>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</si>
  <si>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</si>
  <si>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</si>
  <si>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</si>
  <si>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</si>
  <si>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</si>
  <si>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</si>
  <si>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</si>
  <si>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</si>
  <si>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</si>
  <si>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</si>
  <si>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</si>
  <si>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</si>
  <si>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</si>
  <si>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</si>
  <si>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</si>
  <si>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</si>
  <si>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</si>
  <si>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</si>
  <si>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</si>
  <si>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</si>
  <si>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</si>
  <si>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</si>
  <si>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</si>
  <si>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</si>
  <si>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</si>
  <si>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</si>
  <si>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</si>
  <si>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</si>
  <si>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</si>
  <si>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</si>
  <si>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</si>
  <si>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</si>
  <si>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</si>
  <si>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</si>
  <si>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</si>
  <si>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</si>
  <si>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</si>
  <si>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</si>
  <si>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</si>
  <si>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</si>
  <si>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</si>
  <si>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</si>
  <si>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</si>
  <si>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</si>
  <si>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</si>
  <si>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</si>
  <si>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</si>
  <si>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</si>
  <si>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</si>
  <si>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</si>
  <si>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</si>
  <si>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</si>
  <si>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</si>
  <si>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</si>
  <si>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</si>
  <si>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</si>
  <si>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</si>
  <si>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</si>
  <si>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</si>
  <si>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</si>
  <si>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</si>
  <si>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</si>
  <si>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</si>
  <si>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</si>
  <si>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</si>
  <si>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</si>
  <si>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</si>
  <si>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</si>
  <si>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</si>
  <si>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</si>
  <si>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</si>
  <si>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</si>
  <si>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</si>
  <si>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</si>
  <si>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</si>
  <si>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</si>
  <si>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</si>
  <si>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</si>
  <si>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</si>
  <si>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</si>
  <si>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</si>
  <si>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</si>
  <si>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</si>
  <si>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</si>
  <si>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</si>
  <si>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</si>
  <si>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</si>
  <si>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</si>
  <si>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</si>
  <si>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</si>
  <si>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</si>
  <si>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</si>
  <si>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</si>
  <si>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</si>
  <si>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</si>
  <si>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</si>
  <si>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</si>
  <si>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</si>
  <si>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</si>
  <si>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</si>
  <si>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</si>
  <si>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</si>
  <si>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</si>
  <si>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</si>
  <si>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</si>
  <si>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</si>
  <si>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</si>
  <si>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</si>
  <si>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</si>
  <si>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</si>
  <si>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</si>
  <si>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</si>
  <si>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</si>
  <si>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</si>
  <si>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</si>
  <si>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</si>
  <si>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</si>
  <si>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</si>
  <si>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</si>
  <si>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</si>
  <si>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</si>
  <si>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</si>
  <si>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</si>
  <si>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</si>
  <si>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</si>
  <si>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</si>
  <si>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                                                     ประจำเดือน มิถุนายน 2562  ปีงบประมาณ 2562 (ข้อมูล ณ วันที่ 1 สิงหาคม 2562  เวลา 10.30 น.)</t>
  </si>
  <si>
    <t>ประจำเดือน มิถุนายน 2562  ปีงบประมาณ 2562  (ข้อมูล ณ วันที่ 1 สิงหาคม 2562  เวลา 10.30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</si>
</sst>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333333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</cellStyleXfs>
  <cellXfs count="33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8" fillId="21" borderId="18" xfId="0" applyFont="1" applyFill="1" applyBorder="1" applyAlignment="1">
      <alignment horizontal="left" vertical="top"/>
    </xf>
    <xf numFmtId="0" fontId="18" fillId="22" borderId="18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7" borderId="0" xfId="0" applyFont="1" applyFill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9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3" borderId="0" xfId="1" applyFont="1" applyFill="1"/>
    <xf numFmtId="43" fontId="0" fillId="19" borderId="0" xfId="1" applyFont="1" applyFill="1"/>
    <xf numFmtId="43" fontId="20" fillId="7" borderId="3" xfId="1" applyFont="1" applyFill="1" applyBorder="1" applyAlignment="1">
      <alignment horizontal="center"/>
    </xf>
    <xf numFmtId="43" fontId="1" fillId="24" borderId="0" xfId="1" applyFont="1" applyFill="1"/>
    <xf numFmtId="187" fontId="1" fillId="24" borderId="0" xfId="1" applyNumberFormat="1" applyFont="1" applyFill="1"/>
    <xf numFmtId="0" fontId="12" fillId="24" borderId="3" xfId="0" applyFont="1" applyFill="1" applyBorder="1"/>
    <xf numFmtId="43" fontId="22" fillId="0" borderId="0" xfId="1" applyFont="1" applyAlignment="1"/>
    <xf numFmtId="0" fontId="21" fillId="0" borderId="0" xfId="0" applyFont="1" applyAlignment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1" fillId="0" borderId="1" xfId="0" applyFont="1" applyBorder="1" applyAlignment="1">
      <alignment vertical="center"/>
    </xf>
    <xf numFmtId="0" fontId="21" fillId="0" borderId="1" xfId="0" applyFont="1" applyBorder="1" applyAlignment="1"/>
    <xf numFmtId="0" fontId="22" fillId="0" borderId="0" xfId="0" applyFont="1" applyAlignment="1">
      <alignment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43" fontId="22" fillId="0" borderId="3" xfId="1" applyFont="1" applyBorder="1"/>
    <xf numFmtId="187" fontId="22" fillId="0" borderId="3" xfId="1" applyNumberFormat="1" applyFont="1" applyBorder="1"/>
    <xf numFmtId="43" fontId="22" fillId="2" borderId="3" xfId="1" applyFont="1" applyFill="1" applyBorder="1"/>
    <xf numFmtId="0" fontId="21" fillId="3" borderId="3" xfId="0" applyFont="1" applyFill="1" applyBorder="1" applyAlignment="1">
      <alignment horizontal="center"/>
    </xf>
    <xf numFmtId="0" fontId="21" fillId="3" borderId="3" xfId="0" applyFont="1" applyFill="1" applyBorder="1"/>
    <xf numFmtId="188" fontId="21" fillId="16" borderId="3" xfId="1" applyNumberFormat="1" applyFont="1" applyFill="1" applyBorder="1"/>
    <xf numFmtId="43" fontId="21" fillId="3" borderId="3" xfId="1" applyFont="1" applyFill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188" fontId="21" fillId="3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0" fontId="21" fillId="8" borderId="7" xfId="0" applyFont="1" applyFill="1" applyBorder="1" applyAlignment="1">
      <alignment horizontal="center"/>
    </xf>
    <xf numFmtId="0" fontId="21" fillId="8" borderId="7" xfId="0" applyFont="1" applyFill="1" applyBorder="1"/>
    <xf numFmtId="188" fontId="21" fillId="8" borderId="7" xfId="1" applyNumberFormat="1" applyFont="1" applyFill="1" applyBorder="1"/>
    <xf numFmtId="43" fontId="21" fillId="8" borderId="7" xfId="1" applyFont="1" applyFill="1" applyBorder="1"/>
    <xf numFmtId="187" fontId="21" fillId="8" borderId="7" xfId="1" applyNumberFormat="1" applyFont="1" applyFill="1" applyBorder="1"/>
    <xf numFmtId="0" fontId="21" fillId="14" borderId="11" xfId="0" applyFont="1" applyFill="1" applyBorder="1" applyAlignment="1">
      <alignment horizontal="center"/>
    </xf>
    <xf numFmtId="0" fontId="21" fillId="14" borderId="11" xfId="0" applyFont="1" applyFill="1" applyBorder="1"/>
    <xf numFmtId="188" fontId="21" fillId="14" borderId="11" xfId="1" applyNumberFormat="1" applyFont="1" applyFill="1" applyBorder="1"/>
    <xf numFmtId="43" fontId="21" fillId="14" borderId="11" xfId="1" applyFont="1" applyFill="1" applyBorder="1"/>
    <xf numFmtId="187" fontId="21" fillId="14" borderId="11" xfId="1" applyNumberFormat="1" applyFont="1" applyFill="1" applyBorder="1"/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188" fontId="22" fillId="0" borderId="4" xfId="1" applyNumberFormat="1" applyFont="1" applyBorder="1"/>
    <xf numFmtId="43" fontId="22" fillId="0" borderId="4" xfId="1" applyFont="1" applyBorder="1"/>
    <xf numFmtId="187" fontId="22" fillId="0" borderId="4" xfId="1" applyNumberFormat="1" applyFont="1" applyBorder="1"/>
    <xf numFmtId="43" fontId="22" fillId="2" borderId="4" xfId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3" xfId="1" applyFont="1" applyFill="1" applyBorder="1"/>
    <xf numFmtId="0" fontId="21" fillId="0" borderId="3" xfId="0" applyFont="1" applyBorder="1"/>
    <xf numFmtId="187" fontId="21" fillId="3" borderId="3" xfId="1" applyNumberFormat="1" applyFont="1" applyFill="1" applyBorder="1"/>
    <xf numFmtId="1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0" fontId="22" fillId="0" borderId="3" xfId="0" applyNumberFormat="1" applyFont="1" applyFill="1" applyBorder="1" applyAlignment="1">
      <alignment horizontal="center"/>
    </xf>
    <xf numFmtId="2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/>
    <xf numFmtId="43" fontId="22" fillId="0" borderId="3" xfId="1" applyFont="1" applyFill="1" applyBorder="1"/>
    <xf numFmtId="187" fontId="22" fillId="0" borderId="3" xfId="1" applyNumberFormat="1" applyFont="1" applyFill="1" applyBorder="1"/>
    <xf numFmtId="187" fontId="22" fillId="0" borderId="0" xfId="1" applyNumberFormat="1" applyFont="1" applyFill="1"/>
    <xf numFmtId="43" fontId="22" fillId="0" borderId="0" xfId="1" applyFont="1" applyFill="1"/>
    <xf numFmtId="0" fontId="22" fillId="0" borderId="0" xfId="0" applyFont="1" applyFill="1"/>
    <xf numFmtId="187" fontId="21" fillId="2" borderId="0" xfId="1" applyNumberFormat="1" applyFont="1" applyFill="1"/>
    <xf numFmtId="2" fontId="22" fillId="2" borderId="3" xfId="0" applyNumberFormat="1" applyFont="1" applyFill="1" applyBorder="1"/>
    <xf numFmtId="0" fontId="22" fillId="7" borderId="0" xfId="0" applyFont="1" applyFill="1"/>
    <xf numFmtId="2" fontId="22" fillId="2" borderId="3" xfId="1" applyNumberFormat="1" applyFont="1" applyFill="1" applyBorder="1"/>
    <xf numFmtId="0" fontId="23" fillId="2" borderId="3" xfId="0" applyFont="1" applyFill="1" applyBorder="1" applyAlignment="1">
      <alignment horizontal="center"/>
    </xf>
    <xf numFmtId="0" fontId="23" fillId="2" borderId="3" xfId="0" applyFont="1" applyFill="1" applyBorder="1"/>
    <xf numFmtId="188" fontId="23" fillId="2" borderId="3" xfId="1" applyNumberFormat="1" applyFont="1" applyFill="1" applyBorder="1"/>
    <xf numFmtId="43" fontId="23" fillId="2" borderId="3" xfId="1" applyFont="1" applyFill="1" applyBorder="1"/>
    <xf numFmtId="187" fontId="23" fillId="2" borderId="3" xfId="1" applyNumberFormat="1" applyFont="1" applyFill="1" applyBorder="1"/>
    <xf numFmtId="187" fontId="23" fillId="2" borderId="0" xfId="1" applyNumberFormat="1" applyFont="1" applyFill="1"/>
    <xf numFmtId="43" fontId="23" fillId="2" borderId="0" xfId="1" applyFont="1" applyFill="1"/>
    <xf numFmtId="0" fontId="23" fillId="2" borderId="0" xfId="0" applyFont="1" applyFill="1"/>
    <xf numFmtId="188" fontId="22" fillId="0" borderId="0" xfId="1" applyNumberFormat="1" applyFont="1"/>
    <xf numFmtId="0" fontId="21" fillId="0" borderId="3" xfId="0" applyFont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2" fontId="23" fillId="0" borderId="3" xfId="0" applyNumberFormat="1" applyFont="1" applyFill="1" applyBorder="1"/>
    <xf numFmtId="188" fontId="23" fillId="0" borderId="3" xfId="1" applyNumberFormat="1" applyFont="1" applyFill="1" applyBorder="1"/>
    <xf numFmtId="2" fontId="23" fillId="0" borderId="0" xfId="1" applyNumberFormat="1" applyFont="1" applyFill="1"/>
    <xf numFmtId="2" fontId="23" fillId="0" borderId="0" xfId="0" applyNumberFormat="1" applyFont="1" applyFill="1"/>
    <xf numFmtId="0" fontId="22" fillId="14" borderId="11" xfId="0" applyFont="1" applyFill="1" applyBorder="1"/>
    <xf numFmtId="0" fontId="21" fillId="8" borderId="2" xfId="0" applyFont="1" applyFill="1" applyBorder="1" applyAlignment="1">
      <alignment horizontal="center"/>
    </xf>
    <xf numFmtId="0" fontId="21" fillId="8" borderId="2" xfId="0" applyFont="1" applyFill="1" applyBorder="1"/>
    <xf numFmtId="188" fontId="21" fillId="8" borderId="2" xfId="1" applyNumberFormat="1" applyFont="1" applyFill="1" applyBorder="1"/>
    <xf numFmtId="43" fontId="21" fillId="8" borderId="2" xfId="1" applyFont="1" applyFill="1" applyBorder="1"/>
    <xf numFmtId="187" fontId="21" fillId="8" borderId="2" xfId="1" applyNumberFormat="1" applyFont="1" applyFill="1" applyBorder="1"/>
    <xf numFmtId="0" fontId="21" fillId="14" borderId="7" xfId="0" applyFont="1" applyFill="1" applyBorder="1" applyAlignment="1">
      <alignment horizontal="center"/>
    </xf>
    <xf numFmtId="0" fontId="21" fillId="14" borderId="7" xfId="0" applyFont="1" applyFill="1" applyBorder="1"/>
    <xf numFmtId="188" fontId="21" fillId="14" borderId="7" xfId="1" applyNumberFormat="1" applyFont="1" applyFill="1" applyBorder="1"/>
    <xf numFmtId="43" fontId="21" fillId="14" borderId="7" xfId="1" applyFont="1" applyFill="1" applyBorder="1"/>
    <xf numFmtId="187" fontId="21" fillId="14" borderId="7" xfId="1" applyNumberFormat="1" applyFont="1" applyFill="1" applyBorder="1"/>
    <xf numFmtId="0" fontId="22" fillId="14" borderId="7" xfId="0" applyFont="1" applyFill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88" fontId="23" fillId="0" borderId="3" xfId="1" applyNumberFormat="1" applyFont="1" applyBorder="1"/>
    <xf numFmtId="187" fontId="23" fillId="0" borderId="0" xfId="1" applyNumberFormat="1" applyFont="1"/>
    <xf numFmtId="43" fontId="23" fillId="0" borderId="0" xfId="1" applyFont="1"/>
    <xf numFmtId="0" fontId="23" fillId="0" borderId="0" xfId="0" applyFont="1"/>
    <xf numFmtId="0" fontId="21" fillId="3" borderId="0" xfId="0" applyFont="1" applyFill="1"/>
    <xf numFmtId="0" fontId="22" fillId="14" borderId="3" xfId="0" applyFont="1" applyFill="1" applyBorder="1" applyAlignment="1">
      <alignment horizontal="center"/>
    </xf>
    <xf numFmtId="0" fontId="22" fillId="14" borderId="3" xfId="0" applyFont="1" applyFill="1" applyBorder="1"/>
    <xf numFmtId="188" fontId="22" fillId="14" borderId="3" xfId="1" applyNumberFormat="1" applyFont="1" applyFill="1" applyBorder="1"/>
    <xf numFmtId="43" fontId="21" fillId="14" borderId="3" xfId="1" applyFont="1" applyFill="1" applyBorder="1"/>
    <xf numFmtId="187" fontId="21" fillId="14" borderId="3" xfId="1" applyNumberFormat="1" applyFont="1" applyFill="1" applyBorder="1"/>
    <xf numFmtId="0" fontId="21" fillId="14" borderId="3" xfId="0" applyFont="1" applyFill="1" applyBorder="1"/>
    <xf numFmtId="188" fontId="21" fillId="14" borderId="3" xfId="1" applyNumberFormat="1" applyFont="1" applyFill="1" applyBorder="1"/>
    <xf numFmtId="0" fontId="21" fillId="14" borderId="3" xfId="0" applyFont="1" applyFill="1" applyBorder="1" applyAlignment="1">
      <alignment horizontal="center"/>
    </xf>
    <xf numFmtId="38" fontId="21" fillId="14" borderId="3" xfId="1" applyNumberFormat="1" applyFont="1" applyFill="1" applyBorder="1"/>
    <xf numFmtId="0" fontId="22" fillId="0" borderId="0" xfId="0" applyFont="1" applyAlignment="1">
      <alignment horizontal="center"/>
    </xf>
    <xf numFmtId="43" fontId="22" fillId="0" borderId="0" xfId="1" applyNumberFormat="1" applyFont="1"/>
    <xf numFmtId="0" fontId="21" fillId="2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2" fontId="21" fillId="6" borderId="3" xfId="0" applyNumberFormat="1" applyFont="1" applyFill="1" applyBorder="1" applyAlignment="1">
      <alignment horizontal="right"/>
    </xf>
    <xf numFmtId="0" fontId="21" fillId="0" borderId="3" xfId="0" applyFont="1" applyBorder="1" applyAlignment="1">
      <alignment wrapText="1"/>
    </xf>
    <xf numFmtId="2" fontId="21" fillId="6" borderId="3" xfId="1" applyNumberFormat="1" applyFont="1" applyFill="1" applyBorder="1" applyAlignment="1">
      <alignment horizontal="right"/>
    </xf>
    <xf numFmtId="0" fontId="21" fillId="2" borderId="7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3" fontId="21" fillId="4" borderId="7" xfId="1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2" fontId="21" fillId="6" borderId="7" xfId="1" applyNumberFormat="1" applyFont="1" applyFill="1" applyBorder="1" applyAlignment="1">
      <alignment horizontal="right"/>
    </xf>
    <xf numFmtId="0" fontId="21" fillId="0" borderId="7" xfId="0" applyFont="1" applyBorder="1"/>
    <xf numFmtId="0" fontId="21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19" borderId="0" xfId="0" applyNumberFormat="1" applyFill="1"/>
    <xf numFmtId="43" fontId="0" fillId="2" borderId="0" xfId="0" applyNumberFormat="1" applyFill="1"/>
    <xf numFmtId="43" fontId="0" fillId="0" borderId="0" xfId="1" applyFont="1" applyFill="1" applyAlignment="1">
      <alignment horizontal="left"/>
    </xf>
    <xf numFmtId="43" fontId="0" fillId="25" borderId="0" xfId="1" applyFont="1" applyFill="1"/>
    <xf numFmtId="43" fontId="11" fillId="23" borderId="0" xfId="1" applyFont="1" applyFill="1"/>
    <xf numFmtId="43" fontId="11" fillId="23" borderId="0" xfId="0" applyNumberFormat="1" applyFont="1" applyFill="1"/>
    <xf numFmtId="43" fontId="0" fillId="25" borderId="0" xfId="0" applyNumberFormat="1" applyFill="1"/>
    <xf numFmtId="43" fontId="0" fillId="23" borderId="0" xfId="1" applyFont="1" applyFill="1" applyAlignment="1">
      <alignment horizontal="left"/>
    </xf>
    <xf numFmtId="43" fontId="0" fillId="25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1" fillId="8" borderId="8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43" fontId="21" fillId="9" borderId="2" xfId="1" applyFont="1" applyFill="1" applyBorder="1" applyAlignment="1">
      <alignment horizontal="center" vertical="center" wrapText="1"/>
    </xf>
    <xf numFmtId="43" fontId="21" fillId="9" borderId="4" xfId="1" applyFont="1" applyFill="1" applyBorder="1" applyAlignment="1">
      <alignment horizontal="center" vertical="center" wrapText="1"/>
    </xf>
    <xf numFmtId="187" fontId="22" fillId="7" borderId="16" xfId="1" applyNumberFormat="1" applyFont="1" applyFill="1" applyBorder="1" applyAlignment="1">
      <alignment horizontal="center" vertical="center"/>
    </xf>
    <xf numFmtId="0" fontId="21" fillId="14" borderId="8" xfId="0" applyFont="1" applyFill="1" applyBorder="1" applyAlignment="1">
      <alignment horizontal="center"/>
    </xf>
    <xf numFmtId="0" fontId="21" fillId="14" borderId="10" xfId="0" applyFont="1" applyFill="1" applyBorder="1" applyAlignment="1">
      <alignment horizontal="center"/>
    </xf>
    <xf numFmtId="0" fontId="21" fillId="14" borderId="9" xfId="0" applyFont="1" applyFill="1" applyBorder="1" applyAlignment="1">
      <alignment horizontal="center"/>
    </xf>
    <xf numFmtId="0" fontId="21" fillId="14" borderId="12" xfId="0" applyFont="1" applyFill="1" applyBorder="1" applyAlignment="1">
      <alignment horizontal="left"/>
    </xf>
    <xf numFmtId="0" fontId="21" fillId="14" borderId="13" xfId="0" applyFont="1" applyFill="1" applyBorder="1" applyAlignment="1">
      <alignment horizontal="left"/>
    </xf>
    <xf numFmtId="0" fontId="21" fillId="14" borderId="14" xfId="0" applyFont="1" applyFill="1" applyBorder="1" applyAlignment="1">
      <alignment horizontal="left"/>
    </xf>
    <xf numFmtId="43" fontId="21" fillId="4" borderId="3" xfId="1" applyFont="1" applyFill="1" applyBorder="1" applyAlignment="1">
      <alignment horizontal="center" vertical="center" wrapText="1"/>
    </xf>
    <xf numFmtId="187" fontId="21" fillId="6" borderId="2" xfId="1" applyNumberFormat="1" applyFont="1" applyFill="1" applyBorder="1" applyAlignment="1">
      <alignment horizontal="center" vertical="center" wrapText="1"/>
    </xf>
    <xf numFmtId="187" fontId="21" fillId="6" borderId="4" xfId="1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188" fontId="21" fillId="8" borderId="2" xfId="1" applyNumberFormat="1" applyFont="1" applyFill="1" applyBorder="1" applyAlignment="1">
      <alignment horizontal="center" vertical="center" wrapText="1"/>
    </xf>
    <xf numFmtId="188" fontId="21" fillId="8" borderId="4" xfId="1" applyNumberFormat="1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left"/>
    </xf>
    <xf numFmtId="0" fontId="21" fillId="14" borderId="10" xfId="0" applyFont="1" applyFill="1" applyBorder="1" applyAlignment="1">
      <alignment horizontal="left"/>
    </xf>
    <xf numFmtId="0" fontId="21" fillId="14" borderId="9" xfId="0" applyFont="1" applyFill="1" applyBorder="1" applyAlignment="1">
      <alignment horizontal="left"/>
    </xf>
    <xf numFmtId="0" fontId="22" fillId="19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14" borderId="5" xfId="0" applyFont="1" applyFill="1" applyBorder="1" applyAlignment="1">
      <alignment horizontal="left"/>
    </xf>
    <xf numFmtId="0" fontId="21" fillId="14" borderId="15" xfId="0" applyFont="1" applyFill="1" applyBorder="1" applyAlignment="1">
      <alignment horizontal="left"/>
    </xf>
    <xf numFmtId="0" fontId="21" fillId="14" borderId="6" xfId="0" applyFont="1" applyFill="1" applyBorder="1" applyAlignment="1">
      <alignment horizontal="left"/>
    </xf>
    <xf numFmtId="43" fontId="21" fillId="13" borderId="0" xfId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19" borderId="3" xfId="0" applyFont="1" applyFill="1" applyBorder="1" applyAlignment="1">
      <alignment horizontal="center"/>
    </xf>
  </cellXfs>
  <cellStyles count="8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6"/>
    <cellStyle name="ปกติ 3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</a:t>
            </a:r>
            <a:r>
              <a:rPr lang="en-US" baseline="0"/>
              <a:t>  </a:t>
            </a:r>
            <a:r>
              <a:rPr lang="th-TH" baseline="0"/>
              <a:t>มิถุนายน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39600"/>
        <c:axId val="257440160"/>
      </c:barChart>
      <c:catAx>
        <c:axId val="25743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57440160"/>
        <c:crosses val="autoZero"/>
        <c:auto val="1"/>
        <c:lblAlgn val="ctr"/>
        <c:lblOffset val="100"/>
        <c:noMultiLvlLbl val="0"/>
      </c:catAx>
      <c:valAx>
        <c:axId val="2574401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57439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6802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50" zoomScaleNormal="50" workbookViewId="0">
      <selection sqref="A1:AD1048576"/>
    </sheetView>
  </sheetViews>
  <sheetFormatPr defaultColWidth="27.375" defaultRowHeight="14.25" x14ac:dyDescent="0.2"/>
  <cols>
    <col min="1" max="1" width="27.375" style="56"/>
    <col min="2" max="5" width="27.375" style="126"/>
    <col min="6" max="8" width="27.375" style="56"/>
    <col min="9" max="12" width="27.375" style="278"/>
    <col min="13" max="16" width="27.375" style="56"/>
    <col min="17" max="22" width="27.375" style="100"/>
    <col min="23" max="30" width="27.375" style="127"/>
    <col min="31" max="16384" width="27.375" style="56"/>
  </cols>
  <sheetData>
    <row r="1" spans="1:30" x14ac:dyDescent="0.2">
      <c r="A1" s="56" t="s">
        <v>591</v>
      </c>
      <c r="B1" s="126" t="s">
        <v>1440</v>
      </c>
      <c r="C1" s="126" t="s">
        <v>1441</v>
      </c>
      <c r="D1" s="126" t="s">
        <v>1442</v>
      </c>
      <c r="E1" s="126" t="s">
        <v>1443</v>
      </c>
      <c r="F1" s="56" t="s">
        <v>1444</v>
      </c>
      <c r="G1" s="56" t="s">
        <v>1445</v>
      </c>
      <c r="H1" s="56" t="s">
        <v>1446</v>
      </c>
      <c r="I1" s="278" t="s">
        <v>1447</v>
      </c>
      <c r="J1" s="278" t="s">
        <v>1448</v>
      </c>
      <c r="K1" s="278" t="s">
        <v>1449</v>
      </c>
      <c r="L1" s="278" t="s">
        <v>1450</v>
      </c>
      <c r="M1" s="56" t="s">
        <v>1451</v>
      </c>
      <c r="N1" s="56" t="s">
        <v>1452</v>
      </c>
      <c r="O1" s="56" t="s">
        <v>1453</v>
      </c>
      <c r="P1" s="56" t="s">
        <v>1454</v>
      </c>
      <c r="Q1" s="100" t="s">
        <v>1455</v>
      </c>
      <c r="R1" s="100" t="s">
        <v>1456</v>
      </c>
      <c r="S1" s="100" t="s">
        <v>1457</v>
      </c>
      <c r="T1" s="100" t="s">
        <v>1458</v>
      </c>
      <c r="U1" s="100" t="s">
        <v>1459</v>
      </c>
      <c r="V1" s="100" t="s">
        <v>1460</v>
      </c>
      <c r="W1" s="127" t="s">
        <v>1461</v>
      </c>
      <c r="X1" s="127" t="s">
        <v>1462</v>
      </c>
      <c r="Y1" s="127" t="s">
        <v>1463</v>
      </c>
      <c r="Z1" s="127" t="s">
        <v>1464</v>
      </c>
      <c r="AA1" s="127" t="s">
        <v>1465</v>
      </c>
      <c r="AB1" s="127" t="s">
        <v>1466</v>
      </c>
      <c r="AC1" s="127" t="s">
        <v>1467</v>
      </c>
      <c r="AD1" s="127" t="s">
        <v>1468</v>
      </c>
    </row>
    <row r="2" spans="1:30" x14ac:dyDescent="0.2">
      <c r="A2" s="56" t="s">
        <v>592</v>
      </c>
      <c r="B2" s="126" t="s">
        <v>1469</v>
      </c>
      <c r="C2" s="126" t="s">
        <v>1470</v>
      </c>
      <c r="D2" s="126" t="s">
        <v>1471</v>
      </c>
      <c r="E2" s="126" t="s">
        <v>1472</v>
      </c>
      <c r="F2" s="56" t="s">
        <v>1473</v>
      </c>
      <c r="G2" s="56" t="s">
        <v>1474</v>
      </c>
      <c r="H2" s="56" t="s">
        <v>1475</v>
      </c>
      <c r="I2" s="278" t="s">
        <v>1476</v>
      </c>
      <c r="J2" s="278" t="s">
        <v>1477</v>
      </c>
      <c r="K2" s="278" t="s">
        <v>1478</v>
      </c>
      <c r="L2" s="278" t="s">
        <v>1479</v>
      </c>
      <c r="M2" s="56" t="s">
        <v>1480</v>
      </c>
      <c r="N2" s="56" t="s">
        <v>1481</v>
      </c>
      <c r="O2" s="56" t="s">
        <v>1482</v>
      </c>
      <c r="P2" s="56" t="s">
        <v>1483</v>
      </c>
      <c r="Q2" s="100" t="s">
        <v>1484</v>
      </c>
      <c r="R2" s="100" t="s">
        <v>1485</v>
      </c>
      <c r="S2" s="100" t="s">
        <v>1486</v>
      </c>
      <c r="T2" s="100" t="s">
        <v>1487</v>
      </c>
      <c r="U2" s="100" t="s">
        <v>1488</v>
      </c>
      <c r="V2" s="100" t="s">
        <v>1489</v>
      </c>
      <c r="W2" s="127" t="s">
        <v>1490</v>
      </c>
      <c r="X2" s="127" t="s">
        <v>1491</v>
      </c>
      <c r="Y2" s="127" t="s">
        <v>1492</v>
      </c>
      <c r="Z2" s="127" t="s">
        <v>1493</v>
      </c>
      <c r="AA2" s="127" t="s">
        <v>1494</v>
      </c>
      <c r="AB2" s="127" t="s">
        <v>1495</v>
      </c>
      <c r="AC2" s="127" t="s">
        <v>1496</v>
      </c>
      <c r="AD2" s="127" t="s">
        <v>1497</v>
      </c>
    </row>
    <row r="3" spans="1:30" x14ac:dyDescent="0.2">
      <c r="A3" s="56" t="s">
        <v>593</v>
      </c>
      <c r="B3" s="126">
        <v>37216664.079999998</v>
      </c>
      <c r="C3" s="126">
        <v>4196272.8600000003</v>
      </c>
      <c r="D3" s="126">
        <v>3050566.85</v>
      </c>
      <c r="E3" s="126">
        <v>23200</v>
      </c>
      <c r="F3" s="56">
        <v>69757005.329999998</v>
      </c>
      <c r="G3" s="56">
        <v>30122555.699999999</v>
      </c>
      <c r="H3" s="56">
        <v>74001</v>
      </c>
      <c r="I3" s="278">
        <v>733479</v>
      </c>
      <c r="J3" s="278">
        <v>2559692.36</v>
      </c>
      <c r="K3" s="278">
        <v>10781481</v>
      </c>
      <c r="L3" s="278">
        <v>4073124.75</v>
      </c>
      <c r="M3" s="56">
        <v>473183</v>
      </c>
      <c r="N3" s="56">
        <v>-6029101.79</v>
      </c>
      <c r="O3" s="56">
        <v>17300358.16</v>
      </c>
      <c r="P3" s="56">
        <v>146955992.24000001</v>
      </c>
      <c r="Q3" s="100">
        <v>159.38999999999999</v>
      </c>
      <c r="R3" s="100">
        <v>86934011.480000004</v>
      </c>
      <c r="S3" s="100">
        <v>1396193</v>
      </c>
      <c r="T3" s="100">
        <v>61367.51</v>
      </c>
      <c r="U3" s="100">
        <v>48719144.979999997</v>
      </c>
      <c r="V3" s="100">
        <v>5614137.2599999998</v>
      </c>
      <c r="W3" s="127">
        <v>76535184.939999998</v>
      </c>
      <c r="X3" s="127">
        <v>472617.45</v>
      </c>
      <c r="Y3" s="127">
        <v>277137.63</v>
      </c>
      <c r="Z3" s="127">
        <v>53864334.439999998</v>
      </c>
      <c r="AA3" s="127">
        <v>13929889.58</v>
      </c>
      <c r="AB3" s="127">
        <v>8337</v>
      </c>
      <c r="AC3" s="127">
        <v>2</v>
      </c>
      <c r="AD3" s="127">
        <v>640500</v>
      </c>
    </row>
    <row r="5" spans="1:30" x14ac:dyDescent="0.2">
      <c r="A5" s="56" t="s">
        <v>1498</v>
      </c>
      <c r="B5" s="126">
        <v>671414.16</v>
      </c>
      <c r="F5" s="56">
        <v>3064839.16</v>
      </c>
      <c r="G5" s="56">
        <v>-104927.36</v>
      </c>
      <c r="L5" s="278">
        <v>606745.44999999995</v>
      </c>
      <c r="O5" s="56">
        <v>3194515.26</v>
      </c>
      <c r="P5" s="56">
        <v>13498.58</v>
      </c>
      <c r="U5" s="100">
        <v>1599660</v>
      </c>
      <c r="W5" s="127">
        <v>1599660</v>
      </c>
      <c r="Z5" s="127">
        <v>-28000</v>
      </c>
      <c r="AA5" s="127">
        <v>211433.33</v>
      </c>
    </row>
    <row r="6" spans="1:30" x14ac:dyDescent="0.2">
      <c r="A6" s="56" t="s">
        <v>1499</v>
      </c>
      <c r="B6" s="126">
        <v>32541</v>
      </c>
      <c r="F6" s="56">
        <v>421059.4</v>
      </c>
      <c r="G6" s="56">
        <v>2</v>
      </c>
      <c r="L6" s="278">
        <v>-2465604</v>
      </c>
      <c r="O6" s="56">
        <v>227154.24</v>
      </c>
      <c r="P6" s="56">
        <v>2794467.22</v>
      </c>
      <c r="U6" s="100">
        <v>1225533.5</v>
      </c>
      <c r="V6" s="100">
        <v>97238.74</v>
      </c>
      <c r="W6" s="127">
        <v>1228733.5</v>
      </c>
      <c r="Y6" s="127">
        <v>26974.32</v>
      </c>
      <c r="Z6" s="127">
        <v>80259.42</v>
      </c>
      <c r="AA6" s="127">
        <v>89220.06</v>
      </c>
    </row>
    <row r="7" spans="1:30" x14ac:dyDescent="0.2">
      <c r="A7" s="56" t="s">
        <v>1500</v>
      </c>
      <c r="B7" s="126">
        <v>23924.74</v>
      </c>
      <c r="D7" s="126">
        <v>3640</v>
      </c>
      <c r="F7" s="56">
        <v>2905654.14</v>
      </c>
      <c r="G7" s="56">
        <v>35269.410000000003</v>
      </c>
      <c r="L7" s="278">
        <v>0</v>
      </c>
      <c r="O7" s="56">
        <v>2375904.9300000002</v>
      </c>
      <c r="P7" s="56">
        <v>840540.25</v>
      </c>
      <c r="U7" s="100">
        <v>786027</v>
      </c>
      <c r="V7" s="100">
        <v>138644.31</v>
      </c>
      <c r="W7" s="127">
        <v>910307</v>
      </c>
      <c r="Y7" s="127">
        <v>45919.31</v>
      </c>
      <c r="Z7" s="127">
        <v>67205</v>
      </c>
      <c r="AA7" s="127">
        <v>149194.89000000001</v>
      </c>
      <c r="AC7" s="127">
        <v>2</v>
      </c>
    </row>
    <row r="8" spans="1:30" x14ac:dyDescent="0.2">
      <c r="A8" s="56" t="s">
        <v>1501</v>
      </c>
      <c r="B8" s="126">
        <v>6410</v>
      </c>
      <c r="F8" s="56">
        <v>655990.66</v>
      </c>
      <c r="G8" s="56">
        <v>3</v>
      </c>
      <c r="O8" s="56">
        <v>-1286772.49</v>
      </c>
      <c r="P8" s="56">
        <v>2129382.7599999998</v>
      </c>
      <c r="U8" s="100">
        <v>633310</v>
      </c>
      <c r="V8" s="100">
        <v>767069</v>
      </c>
      <c r="W8" s="127">
        <v>1170623</v>
      </c>
      <c r="Z8" s="127">
        <v>339666</v>
      </c>
      <c r="AA8" s="127">
        <v>65856.61</v>
      </c>
    </row>
    <row r="9" spans="1:30" x14ac:dyDescent="0.2">
      <c r="A9" s="56" t="s">
        <v>1502</v>
      </c>
      <c r="B9" s="126">
        <v>8000</v>
      </c>
      <c r="F9" s="56">
        <v>184288.16</v>
      </c>
      <c r="G9" s="56">
        <v>8</v>
      </c>
      <c r="O9" s="56">
        <v>192296.16</v>
      </c>
      <c r="U9" s="100">
        <v>2126832.7000000002</v>
      </c>
      <c r="V9" s="100">
        <v>290339.18</v>
      </c>
      <c r="W9" s="127">
        <v>2126832.7000000002</v>
      </c>
      <c r="Y9" s="127">
        <v>15815</v>
      </c>
      <c r="Z9" s="127">
        <v>270024.18</v>
      </c>
      <c r="AD9" s="127">
        <v>4500</v>
      </c>
    </row>
    <row r="10" spans="1:30" x14ac:dyDescent="0.2">
      <c r="A10" s="56" t="s">
        <v>181</v>
      </c>
      <c r="B10" s="126">
        <v>931303.55</v>
      </c>
      <c r="C10" s="126">
        <v>158099</v>
      </c>
      <c r="D10" s="126">
        <v>66765.61</v>
      </c>
      <c r="F10" s="56">
        <v>332415.59000000003</v>
      </c>
      <c r="G10" s="56">
        <v>310403.59999999998</v>
      </c>
      <c r="J10" s="278">
        <v>43479.33</v>
      </c>
      <c r="K10" s="278">
        <v>206038</v>
      </c>
      <c r="L10" s="278">
        <v>0</v>
      </c>
      <c r="O10" s="56">
        <v>-1310556.1000000001</v>
      </c>
      <c r="P10" s="56">
        <v>2551683.71</v>
      </c>
      <c r="R10" s="100">
        <v>3157832.61</v>
      </c>
      <c r="T10" s="100">
        <v>1254.49</v>
      </c>
      <c r="U10" s="100">
        <v>1335326.3999999999</v>
      </c>
      <c r="V10" s="100">
        <v>27000</v>
      </c>
      <c r="W10" s="127">
        <v>2236056.4</v>
      </c>
      <c r="Z10" s="127">
        <v>1521952</v>
      </c>
      <c r="AA10" s="127">
        <v>229604.69</v>
      </c>
      <c r="AD10" s="127">
        <v>50000</v>
      </c>
    </row>
    <row r="11" spans="1:30" x14ac:dyDescent="0.2">
      <c r="A11" s="56" t="s">
        <v>183</v>
      </c>
      <c r="B11" s="126">
        <v>637870.98</v>
      </c>
      <c r="C11" s="126">
        <v>64454</v>
      </c>
      <c r="D11" s="126">
        <v>108447.7</v>
      </c>
      <c r="F11" s="56">
        <v>1419988.89</v>
      </c>
      <c r="G11" s="56">
        <v>552269.67000000004</v>
      </c>
      <c r="J11" s="278">
        <v>50038.28</v>
      </c>
      <c r="K11" s="278">
        <v>70000</v>
      </c>
      <c r="L11" s="278">
        <v>644.07000000000005</v>
      </c>
      <c r="O11" s="56">
        <v>341208.24</v>
      </c>
      <c r="P11" s="56">
        <v>2241809.08</v>
      </c>
      <c r="R11" s="100">
        <v>1955938.36</v>
      </c>
      <c r="T11" s="100">
        <v>1704.71</v>
      </c>
      <c r="U11" s="100">
        <v>523350</v>
      </c>
      <c r="W11" s="127">
        <v>1244820</v>
      </c>
      <c r="Z11" s="127">
        <v>736466.4</v>
      </c>
      <c r="AA11" s="127">
        <v>350690.1</v>
      </c>
    </row>
    <row r="12" spans="1:30" x14ac:dyDescent="0.2">
      <c r="A12" s="56" t="s">
        <v>185</v>
      </c>
      <c r="B12" s="126">
        <v>1018836.69</v>
      </c>
      <c r="C12" s="126">
        <v>49350</v>
      </c>
      <c r="D12" s="126">
        <v>119637.89</v>
      </c>
      <c r="F12" s="56">
        <v>810163.9</v>
      </c>
      <c r="G12" s="56">
        <v>814858.44</v>
      </c>
      <c r="I12" s="278">
        <v>460000</v>
      </c>
      <c r="J12" s="278">
        <v>26935.17</v>
      </c>
      <c r="L12" s="278">
        <v>592.01</v>
      </c>
      <c r="O12" s="56">
        <v>680105.87</v>
      </c>
      <c r="P12" s="56">
        <v>1390481.55</v>
      </c>
      <c r="R12" s="100">
        <v>3145235.76</v>
      </c>
      <c r="T12" s="100">
        <v>1078.58</v>
      </c>
      <c r="U12" s="100">
        <v>266600</v>
      </c>
      <c r="V12" s="100">
        <v>462100</v>
      </c>
      <c r="W12" s="127">
        <v>1120730</v>
      </c>
      <c r="X12" s="127">
        <v>41656</v>
      </c>
      <c r="Y12" s="127">
        <v>23159</v>
      </c>
      <c r="Z12" s="127">
        <v>2220984.66</v>
      </c>
      <c r="AA12" s="127">
        <v>179470.36</v>
      </c>
    </row>
    <row r="13" spans="1:30" x14ac:dyDescent="0.2">
      <c r="A13" s="56" t="s">
        <v>187</v>
      </c>
      <c r="B13" s="126">
        <v>841529.75</v>
      </c>
      <c r="C13" s="126">
        <v>2386.5</v>
      </c>
      <c r="D13" s="126">
        <v>51214.05</v>
      </c>
      <c r="F13" s="56">
        <v>611904</v>
      </c>
      <c r="G13" s="56">
        <v>883151.31</v>
      </c>
      <c r="I13" s="278">
        <v>29160</v>
      </c>
      <c r="J13" s="278">
        <v>66510</v>
      </c>
      <c r="K13" s="278">
        <v>383770</v>
      </c>
      <c r="L13" s="278">
        <v>627</v>
      </c>
      <c r="O13" s="56">
        <v>53072.19</v>
      </c>
      <c r="P13" s="56">
        <v>1997230.39</v>
      </c>
      <c r="R13" s="100">
        <v>1619383.64</v>
      </c>
      <c r="T13" s="100">
        <v>1154.5999999999999</v>
      </c>
      <c r="U13" s="100">
        <v>517281</v>
      </c>
      <c r="V13" s="100">
        <v>4000</v>
      </c>
      <c r="W13" s="127">
        <v>1035875</v>
      </c>
      <c r="Z13" s="127">
        <v>832323.07</v>
      </c>
      <c r="AA13" s="127">
        <v>344606.71999999997</v>
      </c>
    </row>
    <row r="14" spans="1:30" x14ac:dyDescent="0.2">
      <c r="A14" s="56" t="s">
        <v>189</v>
      </c>
      <c r="B14" s="126">
        <v>939405.7</v>
      </c>
      <c r="C14" s="126">
        <v>35146</v>
      </c>
      <c r="D14" s="126">
        <v>36287.08</v>
      </c>
      <c r="F14" s="56">
        <v>891453.13</v>
      </c>
      <c r="G14" s="56">
        <v>392047.64</v>
      </c>
      <c r="I14" s="278">
        <v>0</v>
      </c>
      <c r="J14" s="278">
        <v>115230</v>
      </c>
      <c r="K14" s="278">
        <v>684184</v>
      </c>
      <c r="L14" s="278">
        <v>310.42</v>
      </c>
      <c r="M14" s="56">
        <v>38750</v>
      </c>
      <c r="O14" s="56">
        <v>42139.71</v>
      </c>
      <c r="P14" s="56">
        <v>2502473.91</v>
      </c>
      <c r="R14" s="100">
        <v>2610845.4300000002</v>
      </c>
      <c r="T14" s="100">
        <v>1855.45</v>
      </c>
      <c r="U14" s="100">
        <v>750186.6</v>
      </c>
      <c r="V14" s="100">
        <v>3000</v>
      </c>
      <c r="W14" s="127">
        <v>1440194.6</v>
      </c>
      <c r="Z14" s="127">
        <v>1627828.71</v>
      </c>
      <c r="AA14" s="127">
        <v>225637.98</v>
      </c>
    </row>
    <row r="15" spans="1:30" x14ac:dyDescent="0.2">
      <c r="A15" s="56" t="s">
        <v>191</v>
      </c>
      <c r="B15" s="126">
        <v>544190.89</v>
      </c>
      <c r="C15" s="126">
        <v>857049</v>
      </c>
      <c r="D15" s="126">
        <v>143341.76999999999</v>
      </c>
      <c r="F15" s="56">
        <v>605282.99</v>
      </c>
      <c r="G15" s="56">
        <v>571148.89</v>
      </c>
      <c r="I15" s="278">
        <v>16120</v>
      </c>
      <c r="J15" s="278">
        <v>776604.2</v>
      </c>
      <c r="K15" s="278">
        <v>218100.3</v>
      </c>
      <c r="L15" s="278">
        <v>34160</v>
      </c>
      <c r="O15" s="56">
        <v>-617652.47</v>
      </c>
      <c r="P15" s="56">
        <v>2525004.41</v>
      </c>
      <c r="R15" s="100">
        <v>1775901.17</v>
      </c>
      <c r="T15" s="100">
        <v>913.74</v>
      </c>
      <c r="U15" s="100">
        <v>936033.4</v>
      </c>
      <c r="V15" s="100">
        <v>15000</v>
      </c>
      <c r="W15" s="127">
        <v>1310280.3999999999</v>
      </c>
      <c r="Z15" s="127">
        <v>1251960.71</v>
      </c>
      <c r="AA15" s="127">
        <v>347845.1</v>
      </c>
    </row>
    <row r="16" spans="1:30" x14ac:dyDescent="0.2">
      <c r="A16" s="56" t="s">
        <v>193</v>
      </c>
      <c r="B16" s="126">
        <v>328324.43</v>
      </c>
      <c r="C16" s="126">
        <v>212402</v>
      </c>
      <c r="D16" s="126">
        <v>84960.97</v>
      </c>
      <c r="F16" s="56">
        <v>497204.47999999998</v>
      </c>
      <c r="G16" s="56">
        <v>800590.71</v>
      </c>
      <c r="J16" s="278">
        <v>14300</v>
      </c>
      <c r="K16" s="278">
        <v>60000</v>
      </c>
      <c r="O16" s="56">
        <v>-2842775.73</v>
      </c>
      <c r="P16" s="56">
        <v>4613167.97</v>
      </c>
      <c r="R16" s="100">
        <v>1936143.78</v>
      </c>
      <c r="T16" s="100">
        <v>807.66</v>
      </c>
      <c r="U16" s="100">
        <v>565263</v>
      </c>
      <c r="V16" s="100">
        <v>13500</v>
      </c>
      <c r="W16" s="127">
        <v>773583</v>
      </c>
      <c r="Z16" s="127">
        <v>1398520.03</v>
      </c>
      <c r="AA16" s="127">
        <v>158428.06</v>
      </c>
    </row>
    <row r="17" spans="1:30" x14ac:dyDescent="0.2">
      <c r="A17" s="56" t="s">
        <v>195</v>
      </c>
      <c r="B17" s="126">
        <v>773881.49</v>
      </c>
      <c r="C17" s="126">
        <v>57324</v>
      </c>
      <c r="D17" s="126">
        <v>118952.44</v>
      </c>
      <c r="F17" s="56">
        <v>1880389.87</v>
      </c>
      <c r="G17" s="56">
        <v>535141.63</v>
      </c>
      <c r="I17" s="278">
        <v>0</v>
      </c>
      <c r="J17" s="278">
        <v>23423.13</v>
      </c>
      <c r="K17" s="278">
        <v>6800</v>
      </c>
      <c r="N17" s="56">
        <v>-1001238.62</v>
      </c>
      <c r="O17" s="56">
        <v>378861.02</v>
      </c>
      <c r="P17" s="56">
        <v>2841083.43</v>
      </c>
      <c r="R17" s="100">
        <v>2724232.67</v>
      </c>
      <c r="T17" s="100">
        <v>801.56</v>
      </c>
      <c r="U17" s="100">
        <v>506340</v>
      </c>
      <c r="W17" s="127">
        <v>1219476</v>
      </c>
      <c r="Z17" s="127">
        <v>685116.98</v>
      </c>
      <c r="AA17" s="127">
        <v>118389.69</v>
      </c>
    </row>
    <row r="18" spans="1:30" x14ac:dyDescent="0.2">
      <c r="A18" s="56" t="s">
        <v>197</v>
      </c>
      <c r="B18" s="126">
        <v>425139.9</v>
      </c>
      <c r="C18" s="126">
        <v>20240</v>
      </c>
      <c r="D18" s="126">
        <v>74332.850000000006</v>
      </c>
      <c r="F18" s="56">
        <v>2857066.18</v>
      </c>
      <c r="G18" s="56">
        <v>268475.34000000003</v>
      </c>
      <c r="I18" s="278">
        <v>3800</v>
      </c>
      <c r="J18" s="278">
        <v>10450</v>
      </c>
      <c r="K18" s="278">
        <v>81960</v>
      </c>
      <c r="O18" s="56">
        <v>3051136.9</v>
      </c>
      <c r="P18" s="56">
        <v>675062.61</v>
      </c>
      <c r="R18" s="100">
        <v>1386306.04</v>
      </c>
      <c r="T18" s="100">
        <v>729.53</v>
      </c>
      <c r="U18" s="100">
        <v>560283.30000000005</v>
      </c>
      <c r="V18" s="100">
        <v>44500</v>
      </c>
      <c r="W18" s="127">
        <v>955482.3</v>
      </c>
      <c r="X18" s="127">
        <v>32032</v>
      </c>
      <c r="Y18" s="127">
        <v>12440</v>
      </c>
      <c r="Z18" s="127">
        <v>916969.86</v>
      </c>
      <c r="AA18" s="127">
        <v>235206.95</v>
      </c>
    </row>
    <row r="19" spans="1:30" x14ac:dyDescent="0.2">
      <c r="A19" s="56" t="s">
        <v>199</v>
      </c>
      <c r="B19" s="126">
        <v>232319.2</v>
      </c>
      <c r="C19" s="126">
        <v>61800</v>
      </c>
      <c r="D19" s="126">
        <v>76630.53</v>
      </c>
      <c r="F19" s="56">
        <v>455794.51</v>
      </c>
      <c r="G19" s="56">
        <v>541595.88</v>
      </c>
      <c r="J19" s="278">
        <v>2715</v>
      </c>
      <c r="K19" s="278">
        <v>258600</v>
      </c>
      <c r="L19" s="278">
        <v>12076.17</v>
      </c>
      <c r="P19" s="56">
        <v>1767990.24</v>
      </c>
      <c r="R19" s="100">
        <v>2048762.98</v>
      </c>
      <c r="T19" s="100">
        <v>707.79</v>
      </c>
      <c r="U19" s="100">
        <v>660330</v>
      </c>
      <c r="W19" s="127">
        <v>1085771</v>
      </c>
      <c r="Z19" s="127">
        <v>1246227.93</v>
      </c>
      <c r="AA19" s="127">
        <v>95907.67</v>
      </c>
      <c r="AD19" s="127">
        <v>276000</v>
      </c>
    </row>
    <row r="20" spans="1:30" x14ac:dyDescent="0.2">
      <c r="A20" s="56" t="s">
        <v>201</v>
      </c>
      <c r="B20" s="126">
        <v>658063.18000000005</v>
      </c>
      <c r="C20" s="126">
        <v>53100</v>
      </c>
      <c r="D20" s="126">
        <v>18314.48</v>
      </c>
      <c r="F20" s="56">
        <v>3423739.07</v>
      </c>
      <c r="G20" s="56">
        <v>818432.07</v>
      </c>
      <c r="J20" s="278">
        <v>12576.6</v>
      </c>
      <c r="K20" s="278">
        <v>144280</v>
      </c>
      <c r="L20" s="278">
        <v>6083.25</v>
      </c>
      <c r="O20" s="56">
        <v>3188728.74</v>
      </c>
      <c r="P20" s="56">
        <v>938360.62</v>
      </c>
      <c r="R20" s="100">
        <v>2311798.89</v>
      </c>
      <c r="T20" s="100">
        <v>1164.56</v>
      </c>
      <c r="U20" s="100">
        <v>1547486.2</v>
      </c>
      <c r="W20" s="127">
        <v>2120846.2000000002</v>
      </c>
      <c r="Z20" s="127">
        <v>1130063</v>
      </c>
      <c r="AA20" s="127">
        <v>362116.27</v>
      </c>
    </row>
    <row r="21" spans="1:30" x14ac:dyDescent="0.2">
      <c r="A21" s="56" t="s">
        <v>203</v>
      </c>
      <c r="B21" s="126">
        <v>326330.64</v>
      </c>
      <c r="C21" s="126">
        <v>52863</v>
      </c>
      <c r="D21" s="126">
        <v>429065.13</v>
      </c>
      <c r="F21" s="56">
        <v>349285.81</v>
      </c>
      <c r="G21" s="56">
        <v>778759.92</v>
      </c>
      <c r="J21" s="278">
        <v>37800</v>
      </c>
      <c r="K21" s="278">
        <v>154541.44</v>
      </c>
      <c r="L21" s="278">
        <v>145.99</v>
      </c>
      <c r="O21" s="56">
        <v>758550.7</v>
      </c>
      <c r="P21" s="56">
        <v>909939.73</v>
      </c>
      <c r="R21" s="100">
        <v>1494256.27</v>
      </c>
      <c r="T21" s="100">
        <v>903.69</v>
      </c>
      <c r="U21" s="100">
        <v>842560</v>
      </c>
      <c r="W21" s="127">
        <v>1391718</v>
      </c>
      <c r="Z21" s="127">
        <v>567890.22</v>
      </c>
      <c r="AA21" s="127">
        <v>237995.1</v>
      </c>
    </row>
    <row r="22" spans="1:30" x14ac:dyDescent="0.2">
      <c r="A22" s="56" t="s">
        <v>205</v>
      </c>
      <c r="B22" s="126">
        <v>1121795.98</v>
      </c>
      <c r="C22" s="126">
        <v>60000</v>
      </c>
      <c r="D22" s="126">
        <v>128303.93</v>
      </c>
      <c r="F22" s="56">
        <v>640780.04</v>
      </c>
      <c r="G22" s="56">
        <v>472680.98</v>
      </c>
      <c r="I22" s="278">
        <v>26860</v>
      </c>
      <c r="J22" s="278">
        <v>6036.41</v>
      </c>
      <c r="K22" s="278">
        <v>96000</v>
      </c>
      <c r="L22" s="278">
        <v>5186.87</v>
      </c>
      <c r="O22" s="56">
        <v>-413447.28</v>
      </c>
      <c r="P22" s="56">
        <v>1741975.93</v>
      </c>
      <c r="R22" s="100">
        <v>2012227.21</v>
      </c>
      <c r="T22" s="100">
        <v>1997.91</v>
      </c>
      <c r="U22" s="100">
        <v>312210</v>
      </c>
      <c r="W22" s="127">
        <v>755580</v>
      </c>
      <c r="Z22" s="127">
        <v>875166.76</v>
      </c>
      <c r="AA22" s="127">
        <v>786653.03</v>
      </c>
    </row>
    <row r="23" spans="1:30" x14ac:dyDescent="0.2">
      <c r="A23" s="56" t="s">
        <v>207</v>
      </c>
      <c r="B23" s="126">
        <v>198621.1</v>
      </c>
      <c r="C23" s="126">
        <v>30000</v>
      </c>
      <c r="D23" s="126">
        <v>112892.99</v>
      </c>
      <c r="F23" s="56">
        <v>2092917.02</v>
      </c>
      <c r="G23" s="56">
        <v>628342.19999999995</v>
      </c>
      <c r="I23" s="278">
        <v>0</v>
      </c>
      <c r="J23" s="278">
        <v>19894.169999999998</v>
      </c>
      <c r="K23" s="278">
        <v>146300</v>
      </c>
      <c r="L23" s="278">
        <v>902.6</v>
      </c>
      <c r="O23" s="56">
        <v>-20230</v>
      </c>
      <c r="P23" s="56">
        <v>2083742</v>
      </c>
      <c r="R23" s="100">
        <v>1502499.18</v>
      </c>
      <c r="T23" s="100">
        <v>977.72</v>
      </c>
      <c r="U23" s="100">
        <v>301510</v>
      </c>
      <c r="V23" s="100">
        <v>12000</v>
      </c>
      <c r="W23" s="127">
        <v>748360</v>
      </c>
      <c r="Z23" s="127">
        <v>825891.25</v>
      </c>
      <c r="AA23" s="127">
        <v>182930.47</v>
      </c>
    </row>
    <row r="24" spans="1:30" x14ac:dyDescent="0.2">
      <c r="A24" s="56" t="s">
        <v>212</v>
      </c>
      <c r="B24" s="126">
        <v>752887.86</v>
      </c>
      <c r="C24" s="126">
        <v>52820</v>
      </c>
      <c r="D24" s="126">
        <v>19848.47</v>
      </c>
      <c r="F24" s="56">
        <v>97565.15</v>
      </c>
      <c r="G24" s="56">
        <v>259286.44</v>
      </c>
      <c r="K24" s="278">
        <v>97600</v>
      </c>
      <c r="L24" s="278">
        <v>2643691</v>
      </c>
      <c r="N24" s="56">
        <v>-3180170.74</v>
      </c>
      <c r="O24" s="56">
        <v>654578</v>
      </c>
      <c r="P24" s="56">
        <v>3255627.81</v>
      </c>
      <c r="R24" s="100">
        <v>2900436.48</v>
      </c>
      <c r="T24" s="100">
        <v>1808.97</v>
      </c>
      <c r="U24" s="100">
        <v>932684</v>
      </c>
      <c r="V24" s="100">
        <v>15000</v>
      </c>
      <c r="W24" s="127">
        <v>1820994</v>
      </c>
      <c r="X24" s="127">
        <v>21340</v>
      </c>
      <c r="Z24" s="127">
        <v>1658697.7</v>
      </c>
      <c r="AA24" s="127">
        <v>220486.59</v>
      </c>
    </row>
    <row r="25" spans="1:30" x14ac:dyDescent="0.2">
      <c r="A25" s="56" t="s">
        <v>213</v>
      </c>
      <c r="B25" s="126">
        <v>324330.13</v>
      </c>
      <c r="C25" s="126">
        <v>91538</v>
      </c>
      <c r="D25" s="126">
        <v>2574.5300000000002</v>
      </c>
      <c r="F25" s="56">
        <v>1276524.27</v>
      </c>
      <c r="G25" s="56">
        <v>339761.69</v>
      </c>
      <c r="N25" s="56">
        <v>45274.04</v>
      </c>
      <c r="P25" s="56">
        <v>1812784.26</v>
      </c>
      <c r="R25" s="100">
        <v>1206344.17</v>
      </c>
      <c r="T25" s="100">
        <v>538.51</v>
      </c>
      <c r="U25" s="100">
        <v>1356628</v>
      </c>
      <c r="V25" s="100">
        <v>13500</v>
      </c>
      <c r="W25" s="127">
        <v>1587418</v>
      </c>
      <c r="Y25" s="127">
        <v>3920</v>
      </c>
      <c r="Z25" s="127">
        <v>610702.76</v>
      </c>
      <c r="AA25" s="127">
        <v>173043.52</v>
      </c>
    </row>
    <row r="26" spans="1:30" x14ac:dyDescent="0.2">
      <c r="A26" s="56" t="s">
        <v>214</v>
      </c>
      <c r="B26" s="126">
        <v>288359.11</v>
      </c>
      <c r="C26" s="126">
        <v>246488</v>
      </c>
      <c r="D26" s="126">
        <v>37450.68</v>
      </c>
      <c r="F26" s="56">
        <v>57505.88</v>
      </c>
      <c r="G26" s="56">
        <v>-40929.14</v>
      </c>
      <c r="I26" s="278">
        <v>-3000</v>
      </c>
      <c r="J26" s="278">
        <v>48695</v>
      </c>
      <c r="N26" s="56">
        <v>-304977.48</v>
      </c>
      <c r="O26" s="56">
        <v>31.69</v>
      </c>
      <c r="P26" s="56">
        <v>1839928.23</v>
      </c>
      <c r="R26" s="100">
        <v>1508428.73</v>
      </c>
      <c r="T26" s="100">
        <v>142.28</v>
      </c>
      <c r="U26" s="100">
        <v>499583.1</v>
      </c>
      <c r="V26" s="100">
        <v>28000</v>
      </c>
      <c r="W26" s="127">
        <v>1030295.1</v>
      </c>
      <c r="Y26" s="127">
        <v>2600</v>
      </c>
      <c r="Z26" s="127">
        <v>597229.01</v>
      </c>
      <c r="AA26" s="127">
        <v>194294.82</v>
      </c>
    </row>
    <row r="27" spans="1:30" x14ac:dyDescent="0.2">
      <c r="A27" s="56" t="s">
        <v>215</v>
      </c>
      <c r="B27" s="126">
        <v>712006.95</v>
      </c>
      <c r="C27" s="126">
        <v>342652</v>
      </c>
      <c r="D27" s="126">
        <v>10244.709999999999</v>
      </c>
      <c r="F27" s="56">
        <v>2406929.75</v>
      </c>
      <c r="G27" s="56">
        <v>735675.85</v>
      </c>
      <c r="J27" s="278">
        <v>98100</v>
      </c>
      <c r="O27" s="56">
        <v>658351.73</v>
      </c>
      <c r="P27" s="56">
        <v>3263098.4</v>
      </c>
      <c r="R27" s="100">
        <v>1450963.12</v>
      </c>
      <c r="T27" s="100">
        <v>1005.61</v>
      </c>
      <c r="U27" s="100">
        <v>1080090</v>
      </c>
      <c r="V27" s="100">
        <v>32700</v>
      </c>
      <c r="W27" s="127">
        <v>1563300</v>
      </c>
      <c r="Z27" s="127">
        <v>591701.87</v>
      </c>
      <c r="AA27" s="127">
        <v>199914.73</v>
      </c>
    </row>
    <row r="28" spans="1:30" x14ac:dyDescent="0.2">
      <c r="A28" s="56" t="s">
        <v>216</v>
      </c>
      <c r="B28" s="126">
        <v>324426.39</v>
      </c>
      <c r="C28" s="126">
        <v>-47184</v>
      </c>
      <c r="D28" s="126">
        <v>-168935.21</v>
      </c>
      <c r="F28" s="56">
        <v>5386340</v>
      </c>
      <c r="G28" s="56">
        <v>1836173.52</v>
      </c>
      <c r="O28" s="56">
        <v>1399651.54</v>
      </c>
      <c r="P28" s="56">
        <v>6245641.2000000002</v>
      </c>
      <c r="R28" s="100">
        <v>986388.68</v>
      </c>
      <c r="U28" s="100">
        <v>216270</v>
      </c>
      <c r="W28" s="127">
        <v>477358</v>
      </c>
      <c r="X28" s="127">
        <v>15360</v>
      </c>
      <c r="Z28" s="127">
        <v>799573.56</v>
      </c>
      <c r="AA28" s="127">
        <v>190339.16</v>
      </c>
    </row>
    <row r="29" spans="1:30" x14ac:dyDescent="0.2">
      <c r="A29" s="56" t="s">
        <v>217</v>
      </c>
      <c r="B29" s="126">
        <v>317705.26</v>
      </c>
      <c r="C29" s="126">
        <v>24036</v>
      </c>
      <c r="D29" s="126">
        <v>15266.77</v>
      </c>
      <c r="F29" s="56">
        <v>1367299.7</v>
      </c>
      <c r="G29" s="56">
        <v>689743.94</v>
      </c>
      <c r="J29" s="278">
        <v>0</v>
      </c>
      <c r="K29" s="278">
        <v>1701981</v>
      </c>
      <c r="L29" s="278">
        <v>922.17</v>
      </c>
      <c r="O29" s="56">
        <v>-867201.27</v>
      </c>
      <c r="P29" s="56">
        <v>2219243.12</v>
      </c>
      <c r="R29" s="100">
        <v>1045229.81</v>
      </c>
      <c r="T29" s="100">
        <v>844.23</v>
      </c>
      <c r="U29" s="100">
        <v>626707.5</v>
      </c>
      <c r="V29" s="100">
        <v>10500</v>
      </c>
      <c r="W29" s="127">
        <v>1383604.5</v>
      </c>
      <c r="Y29" s="127">
        <v>12052</v>
      </c>
      <c r="Z29" s="127">
        <v>650285.5</v>
      </c>
      <c r="AA29" s="127">
        <v>264828.39</v>
      </c>
    </row>
    <row r="30" spans="1:30" x14ac:dyDescent="0.2">
      <c r="A30" s="56" t="s">
        <v>218</v>
      </c>
      <c r="B30" s="126">
        <v>315273.53999999998</v>
      </c>
      <c r="C30" s="126">
        <v>22200</v>
      </c>
      <c r="D30" s="126">
        <v>11749.61</v>
      </c>
      <c r="F30" s="56">
        <v>749457.55</v>
      </c>
      <c r="G30" s="56">
        <v>293454.68</v>
      </c>
      <c r="K30" s="278">
        <v>85429</v>
      </c>
      <c r="L30" s="278">
        <v>0</v>
      </c>
      <c r="N30" s="56">
        <v>-175330.9</v>
      </c>
      <c r="P30" s="56">
        <v>1260515.6599999999</v>
      </c>
      <c r="R30" s="100">
        <v>1105764.1100000001</v>
      </c>
      <c r="T30" s="100">
        <v>384.07</v>
      </c>
      <c r="U30" s="100">
        <v>220412</v>
      </c>
      <c r="V30" s="100">
        <v>36000</v>
      </c>
      <c r="W30" s="127">
        <v>638197</v>
      </c>
      <c r="Z30" s="127">
        <v>263452.57</v>
      </c>
      <c r="AA30" s="127">
        <v>205875.99</v>
      </c>
    </row>
    <row r="31" spans="1:30" x14ac:dyDescent="0.2">
      <c r="A31" s="56" t="s">
        <v>219</v>
      </c>
      <c r="B31" s="126">
        <v>58881.87</v>
      </c>
      <c r="C31" s="126">
        <v>17801</v>
      </c>
      <c r="D31" s="126">
        <v>2269.7199999999998</v>
      </c>
      <c r="E31" s="126">
        <v>23200</v>
      </c>
      <c r="F31" s="56">
        <v>501329</v>
      </c>
      <c r="G31" s="56">
        <v>643015.48</v>
      </c>
      <c r="J31" s="278">
        <v>33400</v>
      </c>
      <c r="K31" s="278">
        <v>582019.24</v>
      </c>
      <c r="O31" s="56">
        <v>-2023333.44</v>
      </c>
      <c r="P31" s="56">
        <v>3095144.84</v>
      </c>
      <c r="R31" s="100">
        <v>753320.94</v>
      </c>
      <c r="T31" s="100">
        <v>696.82</v>
      </c>
      <c r="U31" s="100">
        <v>1091181</v>
      </c>
      <c r="V31" s="100">
        <v>439800</v>
      </c>
      <c r="W31" s="127">
        <v>1512550</v>
      </c>
      <c r="Z31" s="127">
        <v>896261.55</v>
      </c>
      <c r="AA31" s="127">
        <v>233340.78</v>
      </c>
    </row>
    <row r="32" spans="1:30" x14ac:dyDescent="0.2">
      <c r="A32" s="56" t="s">
        <v>220</v>
      </c>
      <c r="B32" s="126">
        <v>529169.35</v>
      </c>
      <c r="C32" s="126">
        <v>0</v>
      </c>
      <c r="D32" s="126">
        <v>31846.99</v>
      </c>
      <c r="F32" s="56">
        <v>333841.33</v>
      </c>
      <c r="G32" s="56">
        <v>1801275.67</v>
      </c>
      <c r="J32" s="278">
        <v>374184</v>
      </c>
      <c r="P32" s="56">
        <v>11903501.289999999</v>
      </c>
      <c r="R32" s="100">
        <v>2679232.4300000002</v>
      </c>
      <c r="V32" s="100">
        <v>317885</v>
      </c>
      <c r="W32" s="127">
        <v>788300</v>
      </c>
      <c r="Z32" s="127">
        <v>1467486.55</v>
      </c>
      <c r="AA32" s="127">
        <v>606500.81999999995</v>
      </c>
      <c r="AB32" s="127">
        <v>8337</v>
      </c>
    </row>
    <row r="33" spans="1:30" x14ac:dyDescent="0.2">
      <c r="A33" s="56" t="s">
        <v>221</v>
      </c>
      <c r="B33" s="126">
        <v>333522.09000000003</v>
      </c>
      <c r="C33" s="126">
        <v>0</v>
      </c>
      <c r="D33" s="126">
        <v>58693.48</v>
      </c>
      <c r="F33" s="56">
        <v>1879205.6</v>
      </c>
      <c r="G33" s="56">
        <v>-7381</v>
      </c>
      <c r="O33" s="56">
        <v>-2055911.2</v>
      </c>
      <c r="P33" s="56">
        <v>4127803.68</v>
      </c>
      <c r="R33" s="100">
        <v>821741.61</v>
      </c>
      <c r="S33" s="100">
        <v>183775</v>
      </c>
      <c r="T33" s="100">
        <v>315.55</v>
      </c>
      <c r="U33" s="100">
        <v>1760160</v>
      </c>
      <c r="W33" s="127">
        <v>1778228</v>
      </c>
      <c r="Z33" s="127">
        <v>621807.78</v>
      </c>
      <c r="AA33" s="127">
        <v>141546.69</v>
      </c>
    </row>
    <row r="34" spans="1:30" x14ac:dyDescent="0.2">
      <c r="A34" s="56" t="s">
        <v>222</v>
      </c>
      <c r="B34" s="126">
        <v>343350.63</v>
      </c>
      <c r="C34" s="126">
        <v>13000</v>
      </c>
      <c r="D34" s="126">
        <v>55943.1</v>
      </c>
      <c r="F34" s="56">
        <v>777912.55</v>
      </c>
      <c r="G34" s="56">
        <v>222630.24</v>
      </c>
      <c r="O34" s="56">
        <v>-465214.77</v>
      </c>
      <c r="P34" s="56">
        <v>1873318.11</v>
      </c>
      <c r="R34" s="100">
        <v>1165662.55</v>
      </c>
      <c r="T34" s="100">
        <v>383.46</v>
      </c>
      <c r="U34" s="100">
        <v>666960</v>
      </c>
      <c r="W34" s="127">
        <v>1047067</v>
      </c>
      <c r="Y34" s="127">
        <v>3760</v>
      </c>
      <c r="Z34" s="127">
        <v>676871.82</v>
      </c>
      <c r="AA34" s="127">
        <v>91690.01</v>
      </c>
    </row>
    <row r="35" spans="1:30" x14ac:dyDescent="0.2">
      <c r="A35" s="56" t="s">
        <v>223</v>
      </c>
      <c r="B35" s="126">
        <v>190449.11</v>
      </c>
      <c r="C35" s="126">
        <v>11022</v>
      </c>
      <c r="D35" s="126">
        <v>20984.93</v>
      </c>
      <c r="F35" s="56">
        <v>759863.07</v>
      </c>
      <c r="G35" s="56">
        <v>495729.72</v>
      </c>
      <c r="H35" s="56">
        <v>1</v>
      </c>
      <c r="P35" s="56">
        <v>2563303.2200000002</v>
      </c>
      <c r="R35" s="100">
        <v>1038494.28</v>
      </c>
      <c r="T35" s="100">
        <v>96</v>
      </c>
      <c r="U35" s="100">
        <v>572469</v>
      </c>
      <c r="W35" s="127">
        <v>717726</v>
      </c>
      <c r="Y35" s="127">
        <v>655</v>
      </c>
      <c r="Z35" s="127">
        <v>395775.99</v>
      </c>
      <c r="AA35" s="127">
        <v>240720.61</v>
      </c>
    </row>
    <row r="36" spans="1:30" x14ac:dyDescent="0.2">
      <c r="A36" s="56" t="s">
        <v>227</v>
      </c>
      <c r="B36" s="126">
        <v>1486701.99</v>
      </c>
      <c r="C36" s="126">
        <v>3378</v>
      </c>
      <c r="D36" s="126">
        <v>35693.279999999999</v>
      </c>
      <c r="F36" s="56">
        <v>873265.56</v>
      </c>
      <c r="G36" s="56">
        <v>133121.5</v>
      </c>
      <c r="J36" s="278">
        <v>26233</v>
      </c>
      <c r="L36" s="278">
        <v>5018</v>
      </c>
      <c r="M36" s="56">
        <v>200000</v>
      </c>
      <c r="O36" s="56">
        <v>257920</v>
      </c>
      <c r="P36" s="56">
        <v>3551030.77</v>
      </c>
      <c r="R36" s="100">
        <v>1319452.82</v>
      </c>
      <c r="T36" s="100">
        <v>2323.9299999999998</v>
      </c>
      <c r="U36" s="100">
        <v>1559562.96</v>
      </c>
      <c r="W36" s="127">
        <v>2151232.96</v>
      </c>
      <c r="Y36" s="127">
        <v>6309</v>
      </c>
      <c r="Z36" s="127">
        <v>518468.98</v>
      </c>
      <c r="AA36" s="127">
        <v>175086.72</v>
      </c>
    </row>
    <row r="37" spans="1:30" x14ac:dyDescent="0.2">
      <c r="A37" s="56" t="s">
        <v>228</v>
      </c>
      <c r="B37" s="126">
        <v>512107.37</v>
      </c>
      <c r="C37" s="126">
        <v>37784</v>
      </c>
      <c r="D37" s="126">
        <v>16668.810000000001</v>
      </c>
      <c r="F37" s="56">
        <v>531783.37</v>
      </c>
      <c r="G37" s="56">
        <v>419395.87</v>
      </c>
      <c r="J37" s="278">
        <v>9335.44</v>
      </c>
      <c r="L37" s="278">
        <v>5705.41</v>
      </c>
      <c r="O37" s="56">
        <v>907868.03</v>
      </c>
      <c r="P37" s="56">
        <v>1930924.79</v>
      </c>
      <c r="R37" s="100">
        <v>442939.79</v>
      </c>
      <c r="T37" s="100">
        <v>1508.14</v>
      </c>
      <c r="U37" s="100">
        <v>639432</v>
      </c>
      <c r="W37" s="127">
        <v>889959</v>
      </c>
      <c r="X37" s="127">
        <v>7624</v>
      </c>
      <c r="Z37" s="127">
        <v>866696.37</v>
      </c>
      <c r="AA37" s="127">
        <v>238122.32</v>
      </c>
    </row>
    <row r="38" spans="1:30" x14ac:dyDescent="0.2">
      <c r="A38" s="56" t="s">
        <v>229</v>
      </c>
      <c r="B38" s="126">
        <v>224687.45</v>
      </c>
      <c r="C38" s="126">
        <v>18238</v>
      </c>
      <c r="D38" s="126">
        <v>19681.740000000002</v>
      </c>
      <c r="F38" s="56">
        <v>312993.09999999998</v>
      </c>
      <c r="G38" s="56">
        <v>316717.81</v>
      </c>
      <c r="J38" s="278">
        <v>30320.01</v>
      </c>
      <c r="K38" s="278">
        <v>46540</v>
      </c>
      <c r="L38" s="278">
        <v>9069.35</v>
      </c>
      <c r="O38" s="56">
        <v>331434.3</v>
      </c>
      <c r="P38" s="56">
        <v>2854572.07</v>
      </c>
      <c r="R38" s="100">
        <v>1374356.37</v>
      </c>
      <c r="S38" s="100">
        <v>467548</v>
      </c>
      <c r="T38" s="100">
        <v>242.99</v>
      </c>
      <c r="U38" s="100">
        <v>231960</v>
      </c>
      <c r="W38" s="127">
        <v>862450</v>
      </c>
      <c r="X38" s="127">
        <v>76985</v>
      </c>
      <c r="Y38" s="127">
        <v>18698</v>
      </c>
      <c r="Z38" s="127">
        <v>1011643.33</v>
      </c>
      <c r="AA38" s="127">
        <v>344907.44</v>
      </c>
      <c r="AD38" s="127">
        <v>10000</v>
      </c>
    </row>
    <row r="39" spans="1:30" x14ac:dyDescent="0.2">
      <c r="A39" s="56" t="s">
        <v>230</v>
      </c>
      <c r="B39" s="126">
        <v>685245.61</v>
      </c>
      <c r="C39" s="126">
        <v>34584.949999999997</v>
      </c>
      <c r="D39" s="126">
        <v>30893.03</v>
      </c>
      <c r="F39" s="56">
        <v>609773.79</v>
      </c>
      <c r="G39" s="56">
        <v>114244.93</v>
      </c>
      <c r="J39" s="278">
        <v>12127.25</v>
      </c>
      <c r="K39" s="278">
        <v>182990</v>
      </c>
      <c r="O39" s="56">
        <v>264511</v>
      </c>
      <c r="P39" s="56">
        <v>1440362.48</v>
      </c>
      <c r="R39" s="100">
        <v>799644.4</v>
      </c>
      <c r="T39" s="100">
        <v>1022.55</v>
      </c>
      <c r="U39" s="100">
        <v>525058.5</v>
      </c>
      <c r="V39" s="100">
        <v>50000</v>
      </c>
      <c r="W39" s="127">
        <v>685978.5</v>
      </c>
      <c r="X39" s="127">
        <v>10177</v>
      </c>
      <c r="Z39" s="127">
        <v>611349.38</v>
      </c>
      <c r="AA39" s="127">
        <v>186115.92</v>
      </c>
      <c r="AD39" s="127">
        <v>10000</v>
      </c>
    </row>
    <row r="40" spans="1:30" x14ac:dyDescent="0.2">
      <c r="A40" s="56" t="s">
        <v>231</v>
      </c>
      <c r="B40" s="126">
        <v>544234.18000000005</v>
      </c>
      <c r="C40" s="126">
        <v>8120.7</v>
      </c>
      <c r="D40" s="126">
        <v>23225.87</v>
      </c>
      <c r="F40" s="56">
        <v>108102.14</v>
      </c>
      <c r="G40" s="56">
        <v>285243.12</v>
      </c>
      <c r="J40" s="278">
        <v>10237.5</v>
      </c>
      <c r="K40" s="278">
        <v>71312.92</v>
      </c>
      <c r="M40" s="56">
        <v>60990</v>
      </c>
      <c r="O40" s="56">
        <v>215667.83</v>
      </c>
      <c r="P40" s="56">
        <v>455164.99</v>
      </c>
      <c r="R40" s="100">
        <v>1171120.3799999999</v>
      </c>
      <c r="T40" s="100">
        <v>779.98</v>
      </c>
      <c r="U40" s="100">
        <v>701068.12</v>
      </c>
      <c r="W40" s="127">
        <v>1227928.1200000001</v>
      </c>
      <c r="X40" s="127">
        <v>5540</v>
      </c>
      <c r="Z40" s="127">
        <v>490619.5</v>
      </c>
      <c r="AA40" s="127">
        <v>78989.23</v>
      </c>
      <c r="AD40" s="127">
        <v>10000</v>
      </c>
    </row>
    <row r="41" spans="1:30" x14ac:dyDescent="0.2">
      <c r="A41" s="56" t="s">
        <v>232</v>
      </c>
      <c r="B41" s="126">
        <v>486357.44</v>
      </c>
      <c r="C41" s="126">
        <v>29918</v>
      </c>
      <c r="D41" s="126">
        <v>23290.38</v>
      </c>
      <c r="F41" s="56">
        <v>349274.45</v>
      </c>
      <c r="G41" s="56">
        <v>195859.29</v>
      </c>
      <c r="J41" s="278">
        <v>11667.02</v>
      </c>
      <c r="K41" s="278">
        <v>162203.94</v>
      </c>
      <c r="L41" s="278">
        <v>6218.27</v>
      </c>
      <c r="O41" s="56">
        <v>134998.57999999999</v>
      </c>
      <c r="P41" s="56">
        <v>1976836.89</v>
      </c>
      <c r="R41" s="100">
        <v>689305.94</v>
      </c>
      <c r="T41" s="100">
        <v>729.43</v>
      </c>
      <c r="U41" s="100">
        <v>633486.9</v>
      </c>
      <c r="W41" s="127">
        <v>909321.9</v>
      </c>
      <c r="X41" s="127">
        <v>3040</v>
      </c>
      <c r="Y41" s="127">
        <v>5360</v>
      </c>
      <c r="Z41" s="127">
        <v>373819.01</v>
      </c>
      <c r="AA41" s="127">
        <v>165499.56</v>
      </c>
      <c r="AD41" s="127">
        <v>10000</v>
      </c>
    </row>
    <row r="42" spans="1:30" x14ac:dyDescent="0.2">
      <c r="A42" s="56" t="s">
        <v>233</v>
      </c>
      <c r="B42" s="126">
        <v>847669.53</v>
      </c>
      <c r="C42" s="126">
        <v>21647</v>
      </c>
      <c r="D42" s="126">
        <v>75654.3</v>
      </c>
      <c r="F42" s="56">
        <v>665407.97</v>
      </c>
      <c r="G42" s="56">
        <v>354006.02</v>
      </c>
      <c r="J42" s="278">
        <v>16376</v>
      </c>
      <c r="K42" s="278">
        <v>160345</v>
      </c>
      <c r="L42" s="278">
        <v>2992.66</v>
      </c>
      <c r="O42" s="56">
        <v>353276.99</v>
      </c>
      <c r="P42" s="56">
        <v>1732965.71</v>
      </c>
      <c r="R42" s="100">
        <v>1385638</v>
      </c>
      <c r="T42" s="100">
        <v>1123.27</v>
      </c>
      <c r="U42" s="100">
        <v>470835</v>
      </c>
      <c r="W42" s="127">
        <v>1072750</v>
      </c>
      <c r="X42" s="127">
        <v>13040</v>
      </c>
      <c r="Y42" s="127">
        <v>6079</v>
      </c>
      <c r="Z42" s="127">
        <v>756725.93</v>
      </c>
      <c r="AA42" s="127">
        <v>195631.58</v>
      </c>
    </row>
    <row r="43" spans="1:30" x14ac:dyDescent="0.2">
      <c r="A43" s="56" t="s">
        <v>234</v>
      </c>
      <c r="B43" s="126">
        <v>761954.48</v>
      </c>
      <c r="C43" s="126">
        <v>25656.15</v>
      </c>
      <c r="D43" s="126">
        <v>163607.57</v>
      </c>
      <c r="F43" s="56">
        <v>632833.51</v>
      </c>
      <c r="G43" s="56">
        <v>287700.28999999998</v>
      </c>
      <c r="J43" s="278">
        <v>12104.21</v>
      </c>
      <c r="K43" s="278">
        <v>75740</v>
      </c>
      <c r="P43" s="56">
        <v>2083523.09</v>
      </c>
      <c r="R43" s="100">
        <v>866309.52</v>
      </c>
      <c r="T43" s="100">
        <v>1389.01</v>
      </c>
      <c r="U43" s="100">
        <v>497278.2</v>
      </c>
      <c r="W43" s="127">
        <v>869958.2</v>
      </c>
      <c r="X43" s="127">
        <v>16880</v>
      </c>
      <c r="Z43" s="127">
        <v>331026.81</v>
      </c>
      <c r="AA43" s="127">
        <v>226625.54</v>
      </c>
      <c r="AD43" s="127">
        <v>20000</v>
      </c>
    </row>
    <row r="44" spans="1:30" x14ac:dyDescent="0.2">
      <c r="A44" s="56" t="s">
        <v>235</v>
      </c>
      <c r="B44" s="126">
        <v>473824.49</v>
      </c>
      <c r="C44" s="126">
        <v>72000</v>
      </c>
      <c r="D44" s="126">
        <v>12159.43</v>
      </c>
      <c r="F44" s="56">
        <v>1182034.1200000001</v>
      </c>
      <c r="G44" s="56">
        <v>358690.09</v>
      </c>
      <c r="I44" s="278">
        <v>0</v>
      </c>
      <c r="J44" s="278">
        <v>13455.94</v>
      </c>
      <c r="M44" s="56">
        <v>121443</v>
      </c>
      <c r="O44" s="56">
        <v>2002165.66</v>
      </c>
      <c r="R44" s="100">
        <v>1120399.6299999999</v>
      </c>
      <c r="T44" s="100">
        <v>1990.06</v>
      </c>
      <c r="U44" s="100">
        <v>528176.80000000005</v>
      </c>
      <c r="W44" s="127">
        <v>934079.8</v>
      </c>
      <c r="Z44" s="127">
        <v>534034.38</v>
      </c>
      <c r="AA44" s="127">
        <v>148550.38</v>
      </c>
      <c r="AD44" s="127">
        <v>10000</v>
      </c>
    </row>
    <row r="45" spans="1:30" x14ac:dyDescent="0.2">
      <c r="A45" s="56" t="s">
        <v>236</v>
      </c>
      <c r="B45" s="126">
        <v>145180.51999999999</v>
      </c>
      <c r="C45" s="126">
        <v>50198.559999999998</v>
      </c>
      <c r="D45" s="126">
        <v>57604.51</v>
      </c>
      <c r="F45" s="56">
        <v>800311.41</v>
      </c>
      <c r="G45" s="56">
        <v>371328.66</v>
      </c>
      <c r="J45" s="278">
        <v>53585.51</v>
      </c>
      <c r="K45" s="278">
        <v>0</v>
      </c>
      <c r="L45" s="278">
        <v>2770.73</v>
      </c>
      <c r="O45" s="56">
        <v>-30038.71</v>
      </c>
      <c r="P45" s="56">
        <v>1500565.11</v>
      </c>
      <c r="R45" s="100">
        <v>1248935.17</v>
      </c>
      <c r="S45" s="100">
        <v>70000</v>
      </c>
      <c r="T45" s="100">
        <v>247.09</v>
      </c>
      <c r="U45" s="100">
        <v>693602.5</v>
      </c>
      <c r="W45" s="127">
        <v>1210239.5</v>
      </c>
      <c r="X45" s="127">
        <v>9397</v>
      </c>
      <c r="Y45" s="127">
        <v>4240</v>
      </c>
      <c r="Z45" s="127">
        <v>673656.52</v>
      </c>
      <c r="AA45" s="127">
        <v>215551.41</v>
      </c>
      <c r="AD45" s="127">
        <v>10000</v>
      </c>
    </row>
    <row r="46" spans="1:30" x14ac:dyDescent="0.2">
      <c r="A46" s="56" t="s">
        <v>238</v>
      </c>
      <c r="B46" s="126">
        <v>234555.18</v>
      </c>
      <c r="C46" s="126">
        <v>2219</v>
      </c>
      <c r="D46" s="126">
        <v>19419.71</v>
      </c>
      <c r="F46" s="56">
        <v>42354.53</v>
      </c>
      <c r="G46" s="56">
        <v>334679.84000000003</v>
      </c>
      <c r="H46" s="56">
        <v>1</v>
      </c>
      <c r="J46" s="278">
        <v>16645.54</v>
      </c>
      <c r="K46" s="278">
        <v>40350</v>
      </c>
      <c r="L46" s="278">
        <v>112.15</v>
      </c>
      <c r="M46" s="56">
        <v>52000</v>
      </c>
      <c r="O46" s="56">
        <v>-1607738.64</v>
      </c>
      <c r="P46" s="56">
        <v>2280594.58</v>
      </c>
      <c r="R46" s="100">
        <v>902133.18</v>
      </c>
      <c r="T46" s="100">
        <v>492.74</v>
      </c>
      <c r="U46" s="100">
        <v>1100929.2</v>
      </c>
      <c r="W46" s="127">
        <v>1320655.2</v>
      </c>
      <c r="Z46" s="127">
        <v>590482.56999999995</v>
      </c>
      <c r="AA46" s="127">
        <v>116961.98</v>
      </c>
      <c r="AD46" s="127">
        <v>10000</v>
      </c>
    </row>
    <row r="47" spans="1:30" x14ac:dyDescent="0.2">
      <c r="A47" s="56" t="s">
        <v>242</v>
      </c>
      <c r="B47" s="126">
        <v>400164.21</v>
      </c>
      <c r="C47" s="126">
        <v>39000</v>
      </c>
      <c r="D47" s="126">
        <v>4000</v>
      </c>
      <c r="F47" s="56">
        <v>5555031.1200000001</v>
      </c>
      <c r="G47" s="56">
        <v>1407170.14</v>
      </c>
      <c r="J47" s="278">
        <v>12200</v>
      </c>
      <c r="K47" s="278">
        <v>124600</v>
      </c>
      <c r="N47" s="56">
        <v>-1171647.55</v>
      </c>
      <c r="O47" s="56">
        <v>6827394.5700000003</v>
      </c>
      <c r="P47" s="56">
        <v>2114009</v>
      </c>
      <c r="R47" s="100">
        <v>751341.89</v>
      </c>
      <c r="T47" s="100">
        <v>890.28</v>
      </c>
      <c r="U47" s="100">
        <v>585121.6</v>
      </c>
      <c r="W47" s="127">
        <v>855821.6</v>
      </c>
      <c r="Z47" s="127">
        <v>557023.79</v>
      </c>
      <c r="AA47" s="127">
        <v>411713.93</v>
      </c>
    </row>
    <row r="48" spans="1:30" x14ac:dyDescent="0.2">
      <c r="A48" s="56" t="s">
        <v>243</v>
      </c>
      <c r="B48" s="126">
        <v>808104.34</v>
      </c>
      <c r="C48" s="126">
        <v>27500</v>
      </c>
      <c r="D48" s="126">
        <v>7496.64</v>
      </c>
      <c r="F48" s="56">
        <v>3414193.99</v>
      </c>
      <c r="G48" s="56">
        <v>798718.03</v>
      </c>
      <c r="J48" s="278">
        <v>12828</v>
      </c>
      <c r="K48" s="278">
        <v>625456</v>
      </c>
      <c r="N48" s="56">
        <v>488987.81</v>
      </c>
      <c r="O48" s="56">
        <v>2968206.59</v>
      </c>
      <c r="P48" s="56">
        <v>1646714.98</v>
      </c>
      <c r="R48" s="100">
        <v>522123.71</v>
      </c>
      <c r="T48" s="100">
        <v>1085.1400000000001</v>
      </c>
      <c r="U48" s="100">
        <v>745762.5</v>
      </c>
      <c r="W48" s="127">
        <v>1104138.5</v>
      </c>
      <c r="Y48" s="127">
        <v>15003</v>
      </c>
      <c r="Z48" s="127">
        <v>616361.44999999995</v>
      </c>
      <c r="AA48" s="127">
        <v>204228.78</v>
      </c>
    </row>
    <row r="49" spans="1:30" x14ac:dyDescent="0.2">
      <c r="A49" s="56" t="s">
        <v>244</v>
      </c>
      <c r="B49" s="126">
        <v>799957.06</v>
      </c>
      <c r="C49" s="126">
        <v>0</v>
      </c>
      <c r="D49" s="126">
        <v>7545.42</v>
      </c>
      <c r="F49" s="56">
        <v>1088175.81</v>
      </c>
      <c r="G49" s="56">
        <v>1980035.19</v>
      </c>
      <c r="H49" s="56">
        <v>73999</v>
      </c>
      <c r="I49" s="278">
        <v>0</v>
      </c>
      <c r="J49" s="278">
        <v>12350</v>
      </c>
      <c r="K49" s="278">
        <v>19500</v>
      </c>
      <c r="L49" s="278">
        <v>0</v>
      </c>
      <c r="O49" s="56">
        <v>657830.5</v>
      </c>
      <c r="P49" s="56">
        <v>2273364.33</v>
      </c>
      <c r="R49" s="100">
        <v>510589.37</v>
      </c>
      <c r="T49" s="100">
        <v>3836.66</v>
      </c>
      <c r="U49" s="100">
        <v>466500</v>
      </c>
      <c r="W49" s="127">
        <v>788930</v>
      </c>
      <c r="Y49" s="127">
        <v>1024</v>
      </c>
      <c r="Z49" s="127">
        <v>376081.12</v>
      </c>
      <c r="AA49" s="127">
        <v>225454.37</v>
      </c>
    </row>
    <row r="50" spans="1:30" x14ac:dyDescent="0.2">
      <c r="A50" s="56" t="s">
        <v>248</v>
      </c>
      <c r="B50" s="126">
        <v>1195390.57</v>
      </c>
      <c r="C50" s="126">
        <v>37814</v>
      </c>
      <c r="D50" s="126">
        <v>0</v>
      </c>
      <c r="F50" s="56">
        <v>280272.51</v>
      </c>
      <c r="G50" s="56">
        <v>706029.68</v>
      </c>
      <c r="I50" s="278">
        <v>0</v>
      </c>
      <c r="J50" s="278">
        <v>0</v>
      </c>
      <c r="K50" s="278">
        <v>638933.34</v>
      </c>
      <c r="O50" s="56">
        <v>55344</v>
      </c>
      <c r="P50" s="56">
        <v>2191305.25</v>
      </c>
      <c r="R50" s="100">
        <v>1140090.28</v>
      </c>
      <c r="T50" s="100">
        <v>1187.01</v>
      </c>
      <c r="U50" s="100">
        <v>908053.5</v>
      </c>
      <c r="V50" s="100">
        <v>100000</v>
      </c>
      <c r="W50" s="127">
        <v>1190253.5</v>
      </c>
      <c r="X50" s="127">
        <v>15632</v>
      </c>
      <c r="Z50" s="127">
        <v>871956.39</v>
      </c>
      <c r="AA50" s="127">
        <v>176294.88</v>
      </c>
    </row>
    <row r="51" spans="1:30" x14ac:dyDescent="0.2">
      <c r="A51" s="56" t="s">
        <v>249</v>
      </c>
      <c r="B51" s="126">
        <v>1944927.76</v>
      </c>
      <c r="C51" s="126">
        <v>0</v>
      </c>
      <c r="D51" s="126">
        <v>121926.02</v>
      </c>
      <c r="F51" s="56">
        <v>1019312.27</v>
      </c>
      <c r="G51" s="56">
        <v>472233.56</v>
      </c>
      <c r="I51" s="278">
        <v>0</v>
      </c>
      <c r="J51" s="278">
        <v>0</v>
      </c>
      <c r="K51" s="278">
        <v>285725.55</v>
      </c>
      <c r="L51" s="278">
        <v>922.14</v>
      </c>
      <c r="P51" s="56">
        <v>2281491.52</v>
      </c>
      <c r="R51" s="100">
        <v>2741800.03</v>
      </c>
      <c r="S51" s="100">
        <v>35300</v>
      </c>
      <c r="T51" s="100">
        <v>3169.54</v>
      </c>
      <c r="U51" s="100">
        <v>1511970</v>
      </c>
      <c r="V51" s="100">
        <v>1750</v>
      </c>
      <c r="W51" s="127">
        <v>2234290</v>
      </c>
      <c r="X51" s="127">
        <v>5618</v>
      </c>
      <c r="Z51" s="127">
        <v>1660280.59</v>
      </c>
      <c r="AA51" s="127">
        <v>138128.74</v>
      </c>
    </row>
    <row r="52" spans="1:30" x14ac:dyDescent="0.2">
      <c r="A52" s="56" t="s">
        <v>250</v>
      </c>
      <c r="B52" s="126">
        <v>688968.72</v>
      </c>
      <c r="C52" s="126">
        <v>31800</v>
      </c>
      <c r="D52" s="126">
        <v>25063.53</v>
      </c>
      <c r="F52" s="56">
        <v>460233.88</v>
      </c>
      <c r="G52" s="56">
        <v>526331.86</v>
      </c>
      <c r="I52" s="278">
        <v>0</v>
      </c>
      <c r="J52" s="278">
        <v>0</v>
      </c>
      <c r="K52" s="278">
        <v>0</v>
      </c>
      <c r="L52" s="278">
        <v>1996.12</v>
      </c>
      <c r="O52" s="56">
        <v>1035.6400000000001</v>
      </c>
      <c r="P52" s="56">
        <v>2647377.69</v>
      </c>
      <c r="R52" s="100">
        <v>2255320.9900000002</v>
      </c>
      <c r="T52" s="100">
        <v>872.97</v>
      </c>
      <c r="U52" s="100">
        <v>813588.2</v>
      </c>
      <c r="W52" s="127">
        <v>1471616.2</v>
      </c>
      <c r="X52" s="127">
        <v>18836.45</v>
      </c>
      <c r="Z52" s="127">
        <v>1363331.15</v>
      </c>
      <c r="AA52" s="127">
        <v>165287.07999999999</v>
      </c>
    </row>
    <row r="53" spans="1:30" x14ac:dyDescent="0.2">
      <c r="A53" s="56" t="s">
        <v>251</v>
      </c>
      <c r="B53" s="126">
        <v>1046506.55</v>
      </c>
      <c r="C53" s="126">
        <v>49580</v>
      </c>
      <c r="D53" s="126">
        <v>75162.789999999994</v>
      </c>
      <c r="F53" s="56">
        <v>421626.66</v>
      </c>
      <c r="G53" s="56">
        <v>441717.24</v>
      </c>
      <c r="I53" s="278">
        <v>0</v>
      </c>
      <c r="J53" s="278">
        <v>0</v>
      </c>
      <c r="K53" s="278">
        <v>380812.64</v>
      </c>
      <c r="L53" s="278">
        <v>1860</v>
      </c>
      <c r="P53" s="56">
        <v>4706462.17</v>
      </c>
      <c r="R53" s="100">
        <v>1484218.01</v>
      </c>
      <c r="T53" s="100">
        <v>1368.61</v>
      </c>
      <c r="U53" s="100">
        <v>1200904.2</v>
      </c>
      <c r="V53" s="100">
        <v>159000</v>
      </c>
      <c r="W53" s="127">
        <v>1445954.2</v>
      </c>
      <c r="X53" s="127">
        <v>10888</v>
      </c>
      <c r="Z53" s="127">
        <v>867940.49</v>
      </c>
      <c r="AA53" s="127">
        <v>159775.03</v>
      </c>
    </row>
    <row r="54" spans="1:30" x14ac:dyDescent="0.2">
      <c r="A54" s="56" t="s">
        <v>255</v>
      </c>
      <c r="B54" s="126">
        <v>485508.68</v>
      </c>
      <c r="C54" s="126">
        <v>0</v>
      </c>
      <c r="D54" s="126">
        <v>43688.3</v>
      </c>
      <c r="F54" s="56">
        <v>1175627.45</v>
      </c>
      <c r="G54" s="56">
        <v>476158.59</v>
      </c>
      <c r="H54" s="56">
        <v>0</v>
      </c>
      <c r="K54" s="278">
        <v>293555</v>
      </c>
      <c r="L54" s="278">
        <v>2792.05</v>
      </c>
      <c r="O54" s="56">
        <v>953281.74</v>
      </c>
      <c r="P54" s="56">
        <v>954921</v>
      </c>
      <c r="R54" s="100">
        <v>1003046.04</v>
      </c>
      <c r="S54" s="100">
        <v>64500</v>
      </c>
      <c r="T54" s="100">
        <v>1269.77</v>
      </c>
      <c r="U54" s="100">
        <v>707180</v>
      </c>
      <c r="V54" s="100">
        <v>599934.67000000004</v>
      </c>
      <c r="W54" s="127">
        <v>1155383</v>
      </c>
      <c r="X54" s="127">
        <v>890</v>
      </c>
      <c r="Y54" s="127">
        <v>9000</v>
      </c>
      <c r="Z54" s="127">
        <v>975170.2</v>
      </c>
      <c r="AA54" s="127">
        <v>157926.04999999999</v>
      </c>
      <c r="AD54" s="127">
        <v>100000</v>
      </c>
    </row>
    <row r="55" spans="1:30" x14ac:dyDescent="0.2">
      <c r="A55" s="56" t="s">
        <v>256</v>
      </c>
      <c r="B55" s="126">
        <v>2547911.2599999998</v>
      </c>
      <c r="C55" s="126">
        <v>83740</v>
      </c>
      <c r="D55" s="126">
        <v>27126</v>
      </c>
      <c r="F55" s="56">
        <v>804143.02</v>
      </c>
      <c r="G55" s="56">
        <v>492582.23</v>
      </c>
      <c r="K55" s="278">
        <v>23908.63</v>
      </c>
      <c r="L55" s="278">
        <v>2242984.02</v>
      </c>
      <c r="O55" s="56">
        <v>740145.36</v>
      </c>
      <c r="P55" s="56">
        <v>2528782.23</v>
      </c>
      <c r="R55" s="100">
        <v>792027.06</v>
      </c>
      <c r="T55" s="100">
        <v>3732.72</v>
      </c>
      <c r="U55" s="100">
        <v>969260</v>
      </c>
      <c r="V55" s="100">
        <v>1171494.3600000001</v>
      </c>
      <c r="W55" s="127">
        <v>1494582</v>
      </c>
      <c r="X55" s="127">
        <v>59535</v>
      </c>
      <c r="Z55" s="127">
        <v>2787391.56</v>
      </c>
      <c r="AA55" s="127">
        <v>174257.31</v>
      </c>
    </row>
    <row r="56" spans="1:30" x14ac:dyDescent="0.2">
      <c r="A56" s="56" t="s">
        <v>257</v>
      </c>
      <c r="B56" s="126">
        <v>264343.26</v>
      </c>
      <c r="C56" s="126">
        <v>20300</v>
      </c>
      <c r="D56" s="126">
        <v>25920.32</v>
      </c>
      <c r="F56" s="56">
        <v>1081877.6599999999</v>
      </c>
      <c r="G56" s="56">
        <v>139015.4</v>
      </c>
      <c r="J56" s="278">
        <v>-4300</v>
      </c>
      <c r="K56" s="278">
        <v>147773</v>
      </c>
      <c r="L56" s="278">
        <v>1497.53</v>
      </c>
      <c r="O56" s="56">
        <v>-878283.71</v>
      </c>
      <c r="P56" s="56">
        <v>2500517.0699999998</v>
      </c>
      <c r="R56" s="100">
        <v>659270.43999999994</v>
      </c>
      <c r="S56" s="100">
        <v>18200</v>
      </c>
      <c r="T56" s="100">
        <v>698.63</v>
      </c>
      <c r="U56" s="100">
        <v>1026730</v>
      </c>
      <c r="V56" s="100">
        <v>24300</v>
      </c>
      <c r="W56" s="127">
        <v>1258458</v>
      </c>
      <c r="X56" s="127">
        <v>27356</v>
      </c>
      <c r="Z56" s="127">
        <v>539513.42000000004</v>
      </c>
      <c r="AA56" s="127">
        <v>139064.9</v>
      </c>
    </row>
    <row r="57" spans="1:30" x14ac:dyDescent="0.2">
      <c r="A57" s="56" t="s">
        <v>258</v>
      </c>
      <c r="B57" s="126">
        <v>451046.44</v>
      </c>
      <c r="C57" s="126">
        <v>0</v>
      </c>
      <c r="D57" s="126">
        <v>22036.799999999999</v>
      </c>
      <c r="F57" s="56">
        <v>649287.77</v>
      </c>
      <c r="G57" s="56">
        <v>531180.81999999995</v>
      </c>
      <c r="K57" s="278">
        <v>346500</v>
      </c>
      <c r="L57" s="278">
        <v>2715.69</v>
      </c>
      <c r="O57" s="56">
        <v>-248291.97</v>
      </c>
      <c r="P57" s="56">
        <v>1946573.94</v>
      </c>
      <c r="R57" s="100">
        <v>1168048.3899999999</v>
      </c>
      <c r="T57" s="100">
        <v>844.81</v>
      </c>
      <c r="U57" s="100">
        <v>957650</v>
      </c>
      <c r="V57" s="100">
        <v>55700</v>
      </c>
      <c r="W57" s="127">
        <v>1528191</v>
      </c>
      <c r="X57" s="127">
        <v>44659</v>
      </c>
      <c r="Z57" s="127">
        <v>768490.73</v>
      </c>
      <c r="AA57" s="127">
        <v>233636.3</v>
      </c>
    </row>
    <row r="58" spans="1:30" x14ac:dyDescent="0.2">
      <c r="A58" s="56" t="s">
        <v>259</v>
      </c>
      <c r="B58" s="126">
        <v>236800.13</v>
      </c>
      <c r="C58" s="126">
        <v>0</v>
      </c>
      <c r="D58" s="126">
        <v>35754.57</v>
      </c>
      <c r="F58" s="56">
        <v>245353.93</v>
      </c>
      <c r="G58" s="56">
        <v>123417.07</v>
      </c>
      <c r="J58" s="278">
        <v>6092</v>
      </c>
      <c r="K58" s="278">
        <v>125600</v>
      </c>
      <c r="L58" s="278">
        <v>434</v>
      </c>
      <c r="O58" s="56">
        <v>-295573.74</v>
      </c>
      <c r="P58" s="56">
        <v>980950.37</v>
      </c>
      <c r="R58" s="100">
        <v>551765.29</v>
      </c>
      <c r="S58" s="100">
        <v>9000</v>
      </c>
      <c r="T58" s="100">
        <v>299.14999999999998</v>
      </c>
      <c r="U58" s="100">
        <v>900330</v>
      </c>
      <c r="V58" s="100">
        <v>113500</v>
      </c>
      <c r="W58" s="127">
        <v>1052983</v>
      </c>
      <c r="X58" s="127">
        <v>19132</v>
      </c>
      <c r="Z58" s="127">
        <v>625478.43999999994</v>
      </c>
      <c r="AA58" s="127">
        <v>53261.93</v>
      </c>
    </row>
    <row r="59" spans="1:30" x14ac:dyDescent="0.2">
      <c r="A59" s="56" t="s">
        <v>260</v>
      </c>
      <c r="B59" s="126">
        <v>54836.39</v>
      </c>
      <c r="C59" s="126">
        <v>0</v>
      </c>
      <c r="D59" s="126">
        <v>16590.61</v>
      </c>
      <c r="F59" s="56">
        <v>1139096.72</v>
      </c>
      <c r="G59" s="56">
        <v>57458.9</v>
      </c>
      <c r="K59" s="278">
        <v>13900</v>
      </c>
      <c r="L59" s="278">
        <v>514</v>
      </c>
      <c r="O59" s="56">
        <v>-142893.22</v>
      </c>
      <c r="P59" s="56">
        <v>1692734.22</v>
      </c>
      <c r="R59" s="100">
        <v>382405.81</v>
      </c>
      <c r="T59" s="100">
        <v>390.59</v>
      </c>
      <c r="U59" s="100">
        <v>691720</v>
      </c>
      <c r="V59" s="100">
        <v>9582</v>
      </c>
      <c r="W59" s="127">
        <v>804573</v>
      </c>
      <c r="X59" s="127">
        <v>11160</v>
      </c>
      <c r="Z59" s="127">
        <v>348743.62</v>
      </c>
      <c r="AA59" s="127">
        <v>115650.16</v>
      </c>
      <c r="AD59" s="127">
        <v>100000</v>
      </c>
    </row>
    <row r="60" spans="1:30" x14ac:dyDescent="0.2">
      <c r="A60" s="56" t="s">
        <v>264</v>
      </c>
      <c r="B60" s="126">
        <v>477534.18</v>
      </c>
      <c r="C60" s="126">
        <v>19695</v>
      </c>
      <c r="D60" s="126">
        <v>12572.23</v>
      </c>
      <c r="F60" s="56">
        <v>874746.74</v>
      </c>
      <c r="G60" s="56">
        <v>-450581.21</v>
      </c>
      <c r="I60" s="278">
        <v>49591</v>
      </c>
      <c r="J60" s="278">
        <v>81923.37</v>
      </c>
      <c r="K60" s="278">
        <v>250319</v>
      </c>
      <c r="R60" s="100">
        <v>1178144</v>
      </c>
      <c r="T60" s="100">
        <v>396.15</v>
      </c>
      <c r="U60" s="100">
        <v>632483.1</v>
      </c>
      <c r="W60" s="127">
        <v>1124005.06</v>
      </c>
      <c r="X60" s="127">
        <v>5840</v>
      </c>
      <c r="Y60" s="127">
        <v>17156</v>
      </c>
      <c r="Z60" s="127">
        <v>569715.74</v>
      </c>
      <c r="AA60" s="127">
        <v>184182.66</v>
      </c>
    </row>
    <row r="61" spans="1:30" x14ac:dyDescent="0.2">
      <c r="A61" s="56" t="s">
        <v>265</v>
      </c>
      <c r="B61" s="126">
        <v>898311.92</v>
      </c>
      <c r="C61" s="126">
        <v>131624</v>
      </c>
      <c r="D61" s="126">
        <v>128334.54</v>
      </c>
      <c r="F61" s="56">
        <v>744927.77</v>
      </c>
      <c r="G61" s="56">
        <v>-39477.58</v>
      </c>
      <c r="I61" s="278">
        <v>65885</v>
      </c>
      <c r="J61" s="278">
        <v>8825</v>
      </c>
      <c r="K61" s="278">
        <v>107863</v>
      </c>
      <c r="L61" s="278">
        <v>9966</v>
      </c>
      <c r="O61" s="56">
        <v>95260.28</v>
      </c>
      <c r="P61" s="56">
        <v>1549075.07</v>
      </c>
      <c r="Q61" s="100">
        <v>159.38999999999999</v>
      </c>
      <c r="R61" s="100">
        <v>1659670.07</v>
      </c>
      <c r="S61" s="100">
        <v>216587</v>
      </c>
      <c r="T61" s="100">
        <v>1092.5</v>
      </c>
      <c r="U61" s="100">
        <v>854186.6</v>
      </c>
      <c r="V61" s="100">
        <v>231800</v>
      </c>
      <c r="W61" s="127">
        <v>1162276.6000000001</v>
      </c>
      <c r="Z61" s="127">
        <v>1034804.66</v>
      </c>
      <c r="AA61" s="127">
        <v>372464.09</v>
      </c>
    </row>
    <row r="62" spans="1:30" x14ac:dyDescent="0.2">
      <c r="A62" s="56" t="s">
        <v>266</v>
      </c>
      <c r="B62" s="126">
        <v>722146.23</v>
      </c>
      <c r="C62" s="126">
        <v>881031</v>
      </c>
      <c r="D62" s="126">
        <v>65553.509999999995</v>
      </c>
      <c r="F62" s="56">
        <v>63579.9</v>
      </c>
      <c r="G62" s="56">
        <v>180498.57</v>
      </c>
      <c r="J62" s="278">
        <v>85925</v>
      </c>
      <c r="K62" s="278">
        <v>578170</v>
      </c>
      <c r="L62" s="278">
        <v>895001.68</v>
      </c>
      <c r="P62" s="56">
        <v>3406179.86</v>
      </c>
      <c r="R62" s="100">
        <v>1457037.47</v>
      </c>
      <c r="T62" s="100">
        <v>321.64</v>
      </c>
      <c r="U62" s="100">
        <v>930995.8</v>
      </c>
      <c r="V62" s="100">
        <v>182400</v>
      </c>
      <c r="W62" s="127">
        <v>1451755.8</v>
      </c>
      <c r="Z62" s="127">
        <v>1059866.69</v>
      </c>
      <c r="AA62" s="127">
        <v>146198.79</v>
      </c>
    </row>
    <row r="63" spans="1:30" x14ac:dyDescent="0.2">
      <c r="A63" s="56" t="s">
        <v>267</v>
      </c>
      <c r="B63" s="126">
        <v>334445.28999999998</v>
      </c>
      <c r="C63" s="126">
        <v>21175</v>
      </c>
      <c r="D63" s="126">
        <v>35093.51</v>
      </c>
      <c r="F63" s="56">
        <v>224015.02</v>
      </c>
      <c r="G63" s="56">
        <v>155709.67000000001</v>
      </c>
      <c r="I63" s="278">
        <v>0</v>
      </c>
      <c r="J63" s="278">
        <v>13325</v>
      </c>
      <c r="K63" s="278">
        <v>126823</v>
      </c>
      <c r="P63" s="56">
        <v>1679166.57</v>
      </c>
      <c r="R63" s="100">
        <v>1221606.06</v>
      </c>
      <c r="T63" s="100">
        <v>316.01</v>
      </c>
      <c r="U63" s="100">
        <v>83969.600000000006</v>
      </c>
      <c r="W63" s="127">
        <v>313409.59999999998</v>
      </c>
      <c r="Y63" s="127">
        <v>15696</v>
      </c>
      <c r="Z63" s="127">
        <v>645932.01</v>
      </c>
      <c r="AA63" s="127">
        <v>141161.78</v>
      </c>
    </row>
    <row r="64" spans="1:30" x14ac:dyDescent="0.2">
      <c r="A64" s="56" t="s">
        <v>268</v>
      </c>
      <c r="B64" s="126">
        <v>495995.91</v>
      </c>
      <c r="C64" s="126">
        <v>2613</v>
      </c>
      <c r="D64" s="126">
        <v>15044.42</v>
      </c>
      <c r="F64" s="56">
        <v>568184.82999999996</v>
      </c>
      <c r="G64" s="56">
        <v>273536.46999999997</v>
      </c>
      <c r="I64" s="278">
        <v>0</v>
      </c>
      <c r="J64" s="278">
        <v>31925</v>
      </c>
      <c r="K64" s="278">
        <v>266041</v>
      </c>
      <c r="L64" s="278">
        <v>12400</v>
      </c>
      <c r="P64" s="56">
        <v>1290095.46</v>
      </c>
      <c r="R64" s="100">
        <v>1393877.58</v>
      </c>
      <c r="T64" s="100">
        <v>231.96</v>
      </c>
      <c r="U64" s="100">
        <v>576279</v>
      </c>
      <c r="V64" s="100">
        <v>111400</v>
      </c>
      <c r="W64" s="127">
        <v>1006049</v>
      </c>
      <c r="Z64" s="127">
        <v>682960.96</v>
      </c>
      <c r="AA64" s="127">
        <v>107779.73</v>
      </c>
    </row>
    <row r="65" spans="1:30" x14ac:dyDescent="0.2">
      <c r="A65" s="56" t="s">
        <v>269</v>
      </c>
      <c r="B65" s="126">
        <v>755687.15</v>
      </c>
      <c r="C65" s="126">
        <v>0</v>
      </c>
      <c r="D65" s="126">
        <v>26135.37</v>
      </c>
      <c r="F65" s="56">
        <v>83506.77</v>
      </c>
      <c r="G65" s="56">
        <v>130209.77</v>
      </c>
      <c r="I65" s="278">
        <v>14873</v>
      </c>
      <c r="J65" s="278">
        <v>159500</v>
      </c>
      <c r="K65" s="278">
        <v>300866</v>
      </c>
      <c r="L65" s="278">
        <v>4975</v>
      </c>
      <c r="O65" s="56">
        <v>-1474426.49</v>
      </c>
      <c r="P65" s="56">
        <v>2056145.55</v>
      </c>
      <c r="R65" s="100">
        <v>1443658.71</v>
      </c>
      <c r="T65" s="100">
        <v>799.51</v>
      </c>
      <c r="U65" s="100">
        <v>1420803</v>
      </c>
      <c r="V65" s="100">
        <v>7500</v>
      </c>
      <c r="W65" s="127">
        <v>1871493</v>
      </c>
      <c r="Y65" s="127">
        <v>15448</v>
      </c>
      <c r="Z65" s="127">
        <v>649245.69999999995</v>
      </c>
      <c r="AA65" s="127">
        <v>257762.52</v>
      </c>
    </row>
    <row r="66" spans="1:30" x14ac:dyDescent="0.2">
      <c r="A66" s="56" t="s">
        <v>273</v>
      </c>
      <c r="B66" s="126">
        <v>555403.14</v>
      </c>
      <c r="C66" s="126">
        <v>28070</v>
      </c>
      <c r="D66" s="126">
        <v>106411.77</v>
      </c>
      <c r="F66" s="56">
        <v>834706.73</v>
      </c>
      <c r="G66" s="56">
        <v>535949.87</v>
      </c>
      <c r="I66" s="278">
        <v>12810</v>
      </c>
      <c r="J66" s="278">
        <v>22276.93</v>
      </c>
      <c r="K66" s="278">
        <v>300540</v>
      </c>
      <c r="L66" s="278">
        <v>12573.1</v>
      </c>
      <c r="O66" s="56">
        <v>-233564.22</v>
      </c>
      <c r="P66" s="56">
        <v>2912713.08</v>
      </c>
      <c r="R66" s="100">
        <v>1551985.07</v>
      </c>
      <c r="S66" s="100">
        <v>284051</v>
      </c>
      <c r="T66" s="100">
        <v>1251.49</v>
      </c>
      <c r="V66" s="100">
        <v>20000</v>
      </c>
      <c r="W66" s="127">
        <v>665050</v>
      </c>
      <c r="Z66" s="127">
        <v>1580962.37</v>
      </c>
      <c r="AA66" s="127">
        <v>259441.69</v>
      </c>
    </row>
    <row r="67" spans="1:30" x14ac:dyDescent="0.2">
      <c r="A67" s="56" t="s">
        <v>274</v>
      </c>
      <c r="B67" s="126">
        <v>580841.6</v>
      </c>
      <c r="C67" s="126">
        <v>0</v>
      </c>
      <c r="D67" s="126">
        <v>53033.35</v>
      </c>
      <c r="F67" s="56">
        <v>924471.35</v>
      </c>
      <c r="G67" s="56">
        <v>617829.66</v>
      </c>
      <c r="I67" s="278">
        <v>18700</v>
      </c>
      <c r="J67" s="278">
        <v>56097.09</v>
      </c>
      <c r="K67" s="278">
        <v>60000</v>
      </c>
      <c r="L67" s="278">
        <v>2140</v>
      </c>
      <c r="O67" s="56">
        <v>617920.51</v>
      </c>
      <c r="P67" s="56">
        <v>1364480.05</v>
      </c>
      <c r="R67" s="100">
        <v>1364601.02</v>
      </c>
      <c r="S67" s="100">
        <v>23616</v>
      </c>
      <c r="T67" s="100">
        <v>877.4</v>
      </c>
      <c r="W67" s="127">
        <v>477180</v>
      </c>
      <c r="Z67" s="127">
        <v>677163.76</v>
      </c>
      <c r="AA67" s="127">
        <v>178830.83</v>
      </c>
    </row>
    <row r="68" spans="1:30" x14ac:dyDescent="0.2">
      <c r="A68" s="56" t="s">
        <v>275</v>
      </c>
      <c r="B68" s="126">
        <v>107815.89</v>
      </c>
      <c r="C68" s="126">
        <v>0</v>
      </c>
      <c r="D68" s="126">
        <v>8511.74</v>
      </c>
      <c r="F68" s="56">
        <v>925143</v>
      </c>
      <c r="G68" s="56">
        <v>324629.23</v>
      </c>
      <c r="I68" s="278">
        <v>14100</v>
      </c>
      <c r="J68" s="278">
        <v>15584.2</v>
      </c>
      <c r="L68" s="278">
        <v>1795.55</v>
      </c>
      <c r="N68" s="56">
        <v>-729998.35</v>
      </c>
      <c r="P68" s="56">
        <v>2067672.51</v>
      </c>
      <c r="R68" s="100">
        <v>1008275.51</v>
      </c>
      <c r="S68" s="100">
        <v>23616</v>
      </c>
      <c r="T68" s="100">
        <v>326.51</v>
      </c>
      <c r="W68" s="127">
        <v>215280</v>
      </c>
      <c r="Z68" s="127">
        <v>534896.22</v>
      </c>
      <c r="AA68" s="127">
        <v>203277.85</v>
      </c>
      <c r="AD68" s="127">
        <v>10000</v>
      </c>
    </row>
    <row r="69" spans="1:30" x14ac:dyDescent="0.2">
      <c r="A69" s="56" t="s">
        <v>276</v>
      </c>
      <c r="B69" s="126">
        <v>399952.66</v>
      </c>
      <c r="C69" s="126">
        <v>0</v>
      </c>
      <c r="D69" s="126">
        <v>7528.19</v>
      </c>
      <c r="F69" s="56">
        <v>837419.02</v>
      </c>
      <c r="G69" s="56">
        <v>643112.92000000004</v>
      </c>
      <c r="I69" s="278">
        <v>2050</v>
      </c>
      <c r="J69" s="278">
        <v>56329.5</v>
      </c>
      <c r="O69" s="56">
        <v>-466933.72</v>
      </c>
      <c r="P69" s="56">
        <v>2226508.67</v>
      </c>
      <c r="R69" s="100">
        <v>1363519.38</v>
      </c>
      <c r="T69" s="100">
        <v>505.79</v>
      </c>
      <c r="U69" s="100">
        <v>135000</v>
      </c>
      <c r="V69" s="100">
        <v>8000</v>
      </c>
      <c r="W69" s="127">
        <v>418976</v>
      </c>
      <c r="Y69" s="127">
        <v>10422</v>
      </c>
      <c r="Z69" s="127">
        <v>641914.59</v>
      </c>
      <c r="AA69" s="127">
        <v>229542.24</v>
      </c>
    </row>
    <row r="70" spans="1:30" x14ac:dyDescent="0.2">
      <c r="A70" s="56" t="s">
        <v>277</v>
      </c>
      <c r="B70" s="126">
        <v>351280.83</v>
      </c>
      <c r="C70" s="126">
        <v>30000</v>
      </c>
      <c r="D70" s="126">
        <v>31413.39</v>
      </c>
      <c r="F70" s="56">
        <v>539946.61</v>
      </c>
      <c r="G70" s="56">
        <v>861411.78</v>
      </c>
      <c r="I70" s="278">
        <v>22530</v>
      </c>
      <c r="J70" s="278">
        <v>16352.56</v>
      </c>
      <c r="K70" s="278">
        <v>47510</v>
      </c>
      <c r="L70" s="278">
        <v>188.3</v>
      </c>
      <c r="O70" s="56">
        <v>648.83000000000004</v>
      </c>
      <c r="P70" s="56">
        <v>2114406.96</v>
      </c>
      <c r="R70" s="100">
        <v>1665983.2</v>
      </c>
      <c r="T70" s="100">
        <v>1485.99</v>
      </c>
      <c r="W70" s="127">
        <v>490016</v>
      </c>
      <c r="Y70" s="127">
        <v>5408</v>
      </c>
      <c r="Z70" s="127">
        <v>874223.17</v>
      </c>
      <c r="AA70" s="127">
        <v>268756.67</v>
      </c>
      <c r="AD70" s="127">
        <v>10000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AC1" zoomScale="40" zoomScaleNormal="40" workbookViewId="0">
      <selection activeCell="AL4" sqref="AL4:AL86"/>
    </sheetView>
  </sheetViews>
  <sheetFormatPr defaultColWidth="9" defaultRowHeight="14.25" x14ac:dyDescent="0.2"/>
  <cols>
    <col min="1" max="1" width="5.5" style="1" bestFit="1" customWidth="1"/>
    <col min="2" max="2" width="13.75" style="1" bestFit="1" customWidth="1"/>
    <col min="3" max="3" width="7.5" style="90" bestFit="1" customWidth="1"/>
    <col min="4" max="4" width="26.875" style="90" customWidth="1"/>
    <col min="5" max="5" width="39" style="270" bestFit="1" customWidth="1"/>
    <col min="6" max="6" width="32.125" style="126" bestFit="1" customWidth="1"/>
    <col min="7" max="7" width="31.25" style="126" bestFit="1" customWidth="1"/>
    <col min="8" max="8" width="23" style="126" bestFit="1" customWidth="1"/>
    <col min="9" max="9" width="22.75" style="126" bestFit="1" customWidth="1"/>
    <col min="10" max="11" width="14.875" style="270" bestFit="1" customWidth="1"/>
    <col min="12" max="12" width="16.875" style="278" bestFit="1" customWidth="1"/>
    <col min="13" max="13" width="19.125" style="278" bestFit="1" customWidth="1"/>
    <col min="14" max="14" width="18.375" style="278" bestFit="1" customWidth="1"/>
    <col min="15" max="15" width="20.375" style="278" bestFit="1" customWidth="1"/>
    <col min="16" max="16" width="22.625" style="270" bestFit="1" customWidth="1"/>
    <col min="17" max="17" width="26.75" style="270" bestFit="1" customWidth="1"/>
    <col min="18" max="18" width="26.875" style="270" bestFit="1" customWidth="1"/>
    <col min="19" max="19" width="17" style="270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14.875" style="100" bestFit="1" customWidth="1"/>
    <col min="26" max="26" width="19.375" style="100" bestFit="1" customWidth="1"/>
    <col min="27" max="27" width="25.75" style="127" bestFit="1" customWidth="1"/>
    <col min="28" max="28" width="24.125" style="127" bestFit="1" customWidth="1"/>
    <col min="29" max="29" width="41.25" style="127" bestFit="1" customWidth="1"/>
    <col min="30" max="30" width="29.875" style="127" bestFit="1" customWidth="1"/>
    <col min="31" max="31" width="32.125" style="127" bestFit="1" customWidth="1"/>
    <col min="32" max="32" width="32.375" style="127" bestFit="1" customWidth="1"/>
    <col min="33" max="33" width="36.125" style="127" bestFit="1" customWidth="1"/>
    <col min="34" max="34" width="16.5" style="53" bestFit="1" customWidth="1"/>
    <col min="35" max="35" width="14.125" style="34" bestFit="1" customWidth="1"/>
    <col min="36" max="36" width="14.125" style="31" bestFit="1" customWidth="1"/>
    <col min="37" max="37" width="15.125" style="49" bestFit="1" customWidth="1"/>
    <col min="38" max="38" width="15.125" style="41" bestFit="1" customWidth="1"/>
    <col min="39" max="39" width="14.625" style="32" bestFit="1" customWidth="1"/>
    <col min="40" max="16384" width="9" style="1"/>
  </cols>
  <sheetData>
    <row r="1" spans="1:39" x14ac:dyDescent="0.2">
      <c r="E1" s="56" t="s">
        <v>591</v>
      </c>
      <c r="F1" s="126" t="s">
        <v>1440</v>
      </c>
      <c r="G1" s="126" t="s">
        <v>1441</v>
      </c>
      <c r="H1" s="126" t="s">
        <v>1442</v>
      </c>
      <c r="I1" s="126" t="s">
        <v>1443</v>
      </c>
      <c r="J1" s="56" t="s">
        <v>1444</v>
      </c>
      <c r="K1" s="56" t="s">
        <v>1445</v>
      </c>
      <c r="L1" s="278" t="s">
        <v>1447</v>
      </c>
      <c r="M1" s="278" t="s">
        <v>1448</v>
      </c>
      <c r="N1" s="278" t="s">
        <v>1449</v>
      </c>
      <c r="O1" s="278" t="s">
        <v>1450</v>
      </c>
      <c r="P1" s="56" t="s">
        <v>1451</v>
      </c>
      <c r="Q1" s="56" t="s">
        <v>1452</v>
      </c>
      <c r="R1" s="56" t="s">
        <v>1453</v>
      </c>
      <c r="S1" s="56" t="s">
        <v>1454</v>
      </c>
      <c r="T1" s="100" t="s">
        <v>1455</v>
      </c>
      <c r="U1" s="100" t="s">
        <v>1456</v>
      </c>
      <c r="V1" s="100" t="s">
        <v>1457</v>
      </c>
      <c r="W1" s="100" t="s">
        <v>1458</v>
      </c>
      <c r="X1" s="100" t="s">
        <v>1594</v>
      </c>
      <c r="Y1" s="100" t="s">
        <v>1459</v>
      </c>
      <c r="Z1" s="100" t="s">
        <v>1460</v>
      </c>
      <c r="AA1" s="127" t="s">
        <v>1461</v>
      </c>
      <c r="AB1" s="127" t="s">
        <v>1596</v>
      </c>
      <c r="AC1" s="127" t="s">
        <v>1462</v>
      </c>
      <c r="AD1" s="127" t="s">
        <v>1463</v>
      </c>
      <c r="AE1" s="127" t="s">
        <v>1464</v>
      </c>
      <c r="AF1" s="127" t="s">
        <v>1465</v>
      </c>
      <c r="AG1" s="127" t="s">
        <v>1468</v>
      </c>
      <c r="AH1" s="52" t="s">
        <v>6</v>
      </c>
      <c r="AI1" s="33" t="s">
        <v>7</v>
      </c>
      <c r="AJ1" s="16" t="s">
        <v>8</v>
      </c>
      <c r="AK1" s="22" t="s">
        <v>9</v>
      </c>
      <c r="AL1" s="23" t="s">
        <v>10</v>
      </c>
      <c r="AM1" s="71" t="s">
        <v>11</v>
      </c>
    </row>
    <row r="2" spans="1:39" x14ac:dyDescent="0.2">
      <c r="E2" s="56" t="s">
        <v>592</v>
      </c>
      <c r="F2" s="126" t="s">
        <v>1469</v>
      </c>
      <c r="G2" s="126" t="s">
        <v>1470</v>
      </c>
      <c r="H2" s="126" t="s">
        <v>1471</v>
      </c>
      <c r="I2" s="126" t="s">
        <v>1472</v>
      </c>
      <c r="J2" s="56" t="s">
        <v>1473</v>
      </c>
      <c r="K2" s="56" t="s">
        <v>1474</v>
      </c>
      <c r="L2" s="278" t="s">
        <v>1476</v>
      </c>
      <c r="M2" s="278" t="s">
        <v>1477</v>
      </c>
      <c r="N2" s="278" t="s">
        <v>1478</v>
      </c>
      <c r="O2" s="278" t="s">
        <v>1479</v>
      </c>
      <c r="P2" s="56" t="s">
        <v>1480</v>
      </c>
      <c r="Q2" s="56" t="s">
        <v>1481</v>
      </c>
      <c r="R2" s="56" t="s">
        <v>1482</v>
      </c>
      <c r="S2" s="56" t="s">
        <v>1483</v>
      </c>
      <c r="T2" s="100" t="s">
        <v>1484</v>
      </c>
      <c r="U2" s="100" t="s">
        <v>1485</v>
      </c>
      <c r="V2" s="100" t="s">
        <v>1486</v>
      </c>
      <c r="W2" s="100" t="s">
        <v>1487</v>
      </c>
      <c r="X2" s="100" t="s">
        <v>1600</v>
      </c>
      <c r="Y2" s="100" t="s">
        <v>1488</v>
      </c>
      <c r="Z2" s="100" t="s">
        <v>1489</v>
      </c>
      <c r="AA2" s="127" t="s">
        <v>1490</v>
      </c>
      <c r="AB2" s="127" t="s">
        <v>1602</v>
      </c>
      <c r="AC2" s="127" t="s">
        <v>1491</v>
      </c>
      <c r="AD2" s="127" t="s">
        <v>1492</v>
      </c>
      <c r="AE2" s="127" t="s">
        <v>1493</v>
      </c>
      <c r="AF2" s="127" t="s">
        <v>1494</v>
      </c>
      <c r="AG2" s="127" t="s">
        <v>1497</v>
      </c>
      <c r="AH2" s="52"/>
      <c r="AI2" s="33"/>
      <c r="AJ2" s="16"/>
      <c r="AK2" s="24"/>
      <c r="AL2" s="25"/>
      <c r="AM2" s="16"/>
    </row>
    <row r="3" spans="1:39" x14ac:dyDescent="0.2">
      <c r="C3" s="90" t="s">
        <v>816</v>
      </c>
      <c r="E3" s="56" t="s">
        <v>593</v>
      </c>
      <c r="F3" s="126">
        <v>38652744.259999998</v>
      </c>
      <c r="G3" s="126">
        <v>4586092.45</v>
      </c>
      <c r="H3" s="126">
        <v>3293169.63</v>
      </c>
      <c r="I3" s="126">
        <v>47.11</v>
      </c>
      <c r="J3" s="56">
        <v>77741066.950000003</v>
      </c>
      <c r="K3" s="56">
        <v>40270900.060000002</v>
      </c>
      <c r="L3" s="278">
        <v>632954.04</v>
      </c>
      <c r="M3" s="278">
        <v>1341563.1399999999</v>
      </c>
      <c r="N3" s="278">
        <v>13000</v>
      </c>
      <c r="O3" s="278">
        <v>3324793.08</v>
      </c>
      <c r="P3" s="56">
        <v>389618.93</v>
      </c>
      <c r="Q3" s="56">
        <v>-123447658.81</v>
      </c>
      <c r="R3" s="56">
        <v>130332364.48</v>
      </c>
      <c r="S3" s="56">
        <v>126626131.06999999</v>
      </c>
      <c r="T3" s="100">
        <v>15.35</v>
      </c>
      <c r="U3" s="100">
        <v>97319311.200000003</v>
      </c>
      <c r="V3" s="100">
        <v>13737907.029999999</v>
      </c>
      <c r="W3" s="100">
        <v>68461.240000000005</v>
      </c>
      <c r="X3" s="100">
        <v>4150</v>
      </c>
      <c r="Y3" s="100">
        <v>102102438.03</v>
      </c>
      <c r="Z3" s="100">
        <v>13555314.67</v>
      </c>
      <c r="AA3" s="127">
        <v>129375360.67</v>
      </c>
      <c r="AB3" s="127">
        <v>1530</v>
      </c>
      <c r="AC3" s="127">
        <v>175149</v>
      </c>
      <c r="AD3" s="127">
        <v>343779.6</v>
      </c>
      <c r="AE3" s="127">
        <v>54465250.710000001</v>
      </c>
      <c r="AF3" s="127">
        <v>17257869.120000001</v>
      </c>
      <c r="AG3" s="127">
        <v>799863.86</v>
      </c>
      <c r="AH3" s="100">
        <f>SUM(AH4:AH123)</f>
        <v>46532053.450000003</v>
      </c>
      <c r="AI3" s="108">
        <f t="shared" ref="AI3:AM3" si="0">SUM(AI4:AI123)</f>
        <v>5312310.2599999988</v>
      </c>
      <c r="AJ3" s="26">
        <f t="shared" si="0"/>
        <v>41219743.190000005</v>
      </c>
      <c r="AK3" s="27">
        <f t="shared" si="0"/>
        <v>226787597.51999995</v>
      </c>
      <c r="AL3" s="19">
        <f>SUM(AL4:AL123)</f>
        <v>202418802.96000007</v>
      </c>
      <c r="AM3" s="32">
        <f t="shared" si="0"/>
        <v>24368794.559999999</v>
      </c>
    </row>
    <row r="4" spans="1:39" x14ac:dyDescent="0.2">
      <c r="E4" s="56" t="s">
        <v>1931</v>
      </c>
      <c r="F4" s="126">
        <v>420652.27</v>
      </c>
      <c r="H4" s="126">
        <v>100989</v>
      </c>
      <c r="I4" s="126">
        <v>47.11</v>
      </c>
      <c r="J4" s="56">
        <v>9</v>
      </c>
      <c r="K4" s="56">
        <v>38957</v>
      </c>
      <c r="L4" s="278">
        <v>24040</v>
      </c>
      <c r="M4" s="278">
        <v>8980.52</v>
      </c>
      <c r="O4" s="278">
        <v>46105.04</v>
      </c>
      <c r="P4" s="56"/>
      <c r="Q4" s="56"/>
      <c r="R4" s="56">
        <v>-66503.92</v>
      </c>
      <c r="S4" s="56">
        <v>560321.12</v>
      </c>
      <c r="V4" s="100">
        <v>5000</v>
      </c>
      <c r="Y4" s="100">
        <v>2416176</v>
      </c>
      <c r="Z4" s="100">
        <v>778001.88</v>
      </c>
      <c r="AA4" s="127">
        <v>2418876</v>
      </c>
      <c r="AB4" s="127">
        <v>1530</v>
      </c>
      <c r="AD4" s="127">
        <v>18201</v>
      </c>
      <c r="AE4" s="127">
        <v>772859.26</v>
      </c>
      <c r="AH4" s="100">
        <f>SUM(F4:I4)</f>
        <v>521688.38</v>
      </c>
      <c r="AI4" s="108">
        <f>SUM(L4:O4)</f>
        <v>79125.56</v>
      </c>
      <c r="AJ4" s="26">
        <f>AH4-AI4</f>
        <v>442562.82</v>
      </c>
      <c r="AK4" s="27">
        <f>SUM(T4:Z4)</f>
        <v>3199177.88</v>
      </c>
      <c r="AL4" s="19">
        <f>SUM(AA4:AG4)</f>
        <v>3211466.26</v>
      </c>
      <c r="AM4" s="32">
        <f>AK4-AL4</f>
        <v>-12288.379999999888</v>
      </c>
    </row>
    <row r="5" spans="1:39" x14ac:dyDescent="0.2">
      <c r="E5" s="56" t="s">
        <v>1932</v>
      </c>
      <c r="F5" s="126">
        <v>0</v>
      </c>
      <c r="H5" s="126">
        <v>0</v>
      </c>
      <c r="I5" s="126">
        <v>0</v>
      </c>
      <c r="J5" s="56">
        <v>125518.89</v>
      </c>
      <c r="K5" s="56">
        <v>31401.03</v>
      </c>
      <c r="O5" s="278">
        <v>41816.32</v>
      </c>
      <c r="P5" s="56"/>
      <c r="Q5" s="56"/>
      <c r="R5" s="56">
        <v>-1738629.24</v>
      </c>
      <c r="S5" s="56">
        <v>2026803.02</v>
      </c>
      <c r="Y5" s="100">
        <v>1455775.34</v>
      </c>
      <c r="Z5" s="100">
        <v>331501.93</v>
      </c>
      <c r="AA5" s="127">
        <v>1472875.34</v>
      </c>
      <c r="AE5" s="127">
        <v>371386.25</v>
      </c>
      <c r="AF5" s="127">
        <v>116085.86</v>
      </c>
      <c r="AH5" s="100">
        <f t="shared" ref="AH5:AH68" si="1">SUM(F5:I5)</f>
        <v>0</v>
      </c>
      <c r="AI5" s="108">
        <f t="shared" ref="AI5:AI68" si="2">SUM(L5:O5)</f>
        <v>41816.32</v>
      </c>
      <c r="AJ5" s="26">
        <f t="shared" ref="AJ5:AJ68" si="3">AH5-AI5</f>
        <v>-41816.32</v>
      </c>
      <c r="AK5" s="27">
        <f t="shared" ref="AK5:AK68" si="4">SUM(T5:Z5)</f>
        <v>1787277.27</v>
      </c>
      <c r="AL5" s="19">
        <f t="shared" ref="AL5:AL68" si="5">SUM(AA5:AG5)</f>
        <v>1960347.4500000002</v>
      </c>
      <c r="AM5" s="32">
        <f t="shared" ref="AM5:AM68" si="6">AK5-AL5</f>
        <v>-173070.18000000017</v>
      </c>
    </row>
    <row r="6" spans="1:39" x14ac:dyDescent="0.2">
      <c r="E6" s="56" t="s">
        <v>1933</v>
      </c>
      <c r="F6" s="126">
        <v>32570.42</v>
      </c>
      <c r="H6" s="126">
        <v>88553</v>
      </c>
      <c r="I6" s="126">
        <v>0</v>
      </c>
      <c r="J6" s="56">
        <v>2787150.99</v>
      </c>
      <c r="K6" s="56">
        <v>15254.52</v>
      </c>
      <c r="L6" s="278">
        <v>37170</v>
      </c>
      <c r="M6" s="278">
        <v>2330.12</v>
      </c>
      <c r="O6" s="278">
        <v>12106.41</v>
      </c>
      <c r="P6" s="56"/>
      <c r="Q6" s="56"/>
      <c r="R6" s="56">
        <v>2244968.71</v>
      </c>
      <c r="S6" s="56">
        <v>716949.66</v>
      </c>
      <c r="W6" s="100">
        <v>18.05</v>
      </c>
      <c r="Y6" s="100">
        <v>1738687.5</v>
      </c>
      <c r="Z6" s="100">
        <v>364592.38</v>
      </c>
      <c r="AA6" s="127">
        <v>1768047.5</v>
      </c>
      <c r="AD6" s="127">
        <v>4505</v>
      </c>
      <c r="AE6" s="127">
        <v>300085</v>
      </c>
      <c r="AF6" s="127">
        <v>120656.4</v>
      </c>
      <c r="AH6" s="100">
        <f t="shared" si="1"/>
        <v>121123.42</v>
      </c>
      <c r="AI6" s="108">
        <f t="shared" si="2"/>
        <v>51606.53</v>
      </c>
      <c r="AJ6" s="26">
        <f t="shared" si="3"/>
        <v>69516.89</v>
      </c>
      <c r="AK6" s="27">
        <f t="shared" si="4"/>
        <v>2103297.9300000002</v>
      </c>
      <c r="AL6" s="19">
        <f t="shared" si="5"/>
        <v>2193293.9</v>
      </c>
      <c r="AM6" s="32">
        <f t="shared" si="6"/>
        <v>-89995.969999999739</v>
      </c>
    </row>
    <row r="7" spans="1:39" x14ac:dyDescent="0.2">
      <c r="A7" s="1" t="s">
        <v>594</v>
      </c>
      <c r="E7" s="56" t="s">
        <v>1934</v>
      </c>
      <c r="F7" s="126">
        <v>1352.95</v>
      </c>
      <c r="H7" s="126">
        <v>39767.21</v>
      </c>
      <c r="I7" s="126">
        <v>0</v>
      </c>
      <c r="J7" s="56">
        <v>2989935.34</v>
      </c>
      <c r="K7" s="56">
        <v>447922.61</v>
      </c>
      <c r="L7" s="278">
        <v>6760</v>
      </c>
      <c r="M7" s="278">
        <v>0</v>
      </c>
      <c r="O7" s="278">
        <v>6.91</v>
      </c>
      <c r="P7" s="56"/>
      <c r="Q7" s="56"/>
      <c r="R7" s="56">
        <v>2601053.7799999998</v>
      </c>
      <c r="S7" s="56">
        <v>550717.67000000004</v>
      </c>
      <c r="W7" s="100">
        <v>6.04</v>
      </c>
      <c r="Y7" s="100">
        <v>994171.1</v>
      </c>
      <c r="Z7" s="100">
        <v>931883.96</v>
      </c>
      <c r="AA7" s="127">
        <v>994271.1</v>
      </c>
      <c r="AD7" s="127">
        <v>17167</v>
      </c>
      <c r="AE7" s="127">
        <v>297233.2</v>
      </c>
      <c r="AF7" s="127">
        <v>296950.05</v>
      </c>
      <c r="AH7" s="100">
        <f t="shared" si="1"/>
        <v>41120.159999999996</v>
      </c>
      <c r="AI7" s="108">
        <f t="shared" si="2"/>
        <v>6766.91</v>
      </c>
      <c r="AJ7" s="26">
        <f t="shared" si="3"/>
        <v>34353.25</v>
      </c>
      <c r="AK7" s="27">
        <f t="shared" si="4"/>
        <v>1926061.1</v>
      </c>
      <c r="AL7" s="19">
        <f t="shared" si="5"/>
        <v>1605621.35</v>
      </c>
      <c r="AM7" s="32">
        <f t="shared" si="6"/>
        <v>320439.75</v>
      </c>
    </row>
    <row r="8" spans="1:39" x14ac:dyDescent="0.2">
      <c r="E8" s="56" t="s">
        <v>1935</v>
      </c>
      <c r="F8" s="126">
        <v>0</v>
      </c>
      <c r="H8" s="126">
        <v>59991</v>
      </c>
      <c r="I8" s="126">
        <v>0</v>
      </c>
      <c r="J8" s="56">
        <v>430590.87</v>
      </c>
      <c r="K8" s="56">
        <v>215705.47</v>
      </c>
      <c r="L8" s="278">
        <v>69069.23</v>
      </c>
      <c r="M8" s="278">
        <v>1270.73</v>
      </c>
      <c r="O8" s="278">
        <v>0</v>
      </c>
      <c r="P8" s="56"/>
      <c r="Q8" s="56"/>
      <c r="R8" s="56">
        <v>-1401932.9</v>
      </c>
      <c r="S8" s="56">
        <v>2257089.6800000002</v>
      </c>
      <c r="Y8" s="100">
        <v>831969.85</v>
      </c>
      <c r="Z8" s="100">
        <v>277513.27</v>
      </c>
      <c r="AA8" s="127">
        <v>856469.85</v>
      </c>
      <c r="AE8" s="127">
        <v>291615.23</v>
      </c>
      <c r="AF8" s="127">
        <v>180607.44</v>
      </c>
      <c r="AH8" s="100">
        <f t="shared" si="1"/>
        <v>59991</v>
      </c>
      <c r="AI8" s="108">
        <f t="shared" si="2"/>
        <v>70339.959999999992</v>
      </c>
      <c r="AJ8" s="26">
        <f t="shared" si="3"/>
        <v>-10348.959999999992</v>
      </c>
      <c r="AK8" s="27">
        <f t="shared" si="4"/>
        <v>1109483.1200000001</v>
      </c>
      <c r="AL8" s="19">
        <f t="shared" si="5"/>
        <v>1328692.52</v>
      </c>
      <c r="AM8" s="32">
        <f t="shared" si="6"/>
        <v>-219209.39999999991</v>
      </c>
    </row>
    <row r="9" spans="1:39" x14ac:dyDescent="0.2">
      <c r="E9" s="56" t="s">
        <v>1936</v>
      </c>
      <c r="F9" s="126">
        <v>0</v>
      </c>
      <c r="H9" s="126">
        <v>0</v>
      </c>
      <c r="I9" s="126">
        <v>0</v>
      </c>
      <c r="J9" s="56">
        <v>4074276.07</v>
      </c>
      <c r="K9" s="56">
        <v>391249.59</v>
      </c>
      <c r="L9" s="278">
        <v>22860</v>
      </c>
      <c r="M9" s="278">
        <v>1937.55</v>
      </c>
      <c r="O9" s="278">
        <v>0</v>
      </c>
      <c r="P9" s="56"/>
      <c r="Q9" s="56"/>
      <c r="R9" s="56">
        <v>4160145.27</v>
      </c>
      <c r="S9" s="56">
        <v>253201</v>
      </c>
      <c r="U9" s="100">
        <v>22840</v>
      </c>
      <c r="Y9" s="100">
        <v>891755.5</v>
      </c>
      <c r="Z9" s="100">
        <v>539129.59</v>
      </c>
      <c r="AA9" s="127">
        <v>896755.5</v>
      </c>
      <c r="AD9" s="127">
        <v>30178</v>
      </c>
      <c r="AE9" s="127">
        <v>244249.14</v>
      </c>
      <c r="AF9" s="127">
        <v>255160.61</v>
      </c>
      <c r="AH9" s="100">
        <f t="shared" si="1"/>
        <v>0</v>
      </c>
      <c r="AI9" s="108">
        <f t="shared" si="2"/>
        <v>24797.55</v>
      </c>
      <c r="AJ9" s="26">
        <f t="shared" si="3"/>
        <v>-24797.55</v>
      </c>
      <c r="AK9" s="27">
        <f t="shared" si="4"/>
        <v>1453725.0899999999</v>
      </c>
      <c r="AL9" s="19">
        <f t="shared" si="5"/>
        <v>1426343.25</v>
      </c>
      <c r="AM9" s="32">
        <f t="shared" si="6"/>
        <v>27381.839999999851</v>
      </c>
    </row>
    <row r="10" spans="1:39" x14ac:dyDescent="0.2">
      <c r="E10" s="56" t="s">
        <v>1937</v>
      </c>
      <c r="F10" s="126">
        <v>35.409999999999997</v>
      </c>
      <c r="H10" s="126">
        <v>1500</v>
      </c>
      <c r="I10" s="126">
        <v>0</v>
      </c>
      <c r="J10" s="56">
        <v>3460371.34</v>
      </c>
      <c r="K10" s="56">
        <v>3</v>
      </c>
      <c r="O10" s="278">
        <v>0</v>
      </c>
      <c r="P10" s="56"/>
      <c r="Q10" s="56"/>
      <c r="R10" s="56">
        <v>2598603.14</v>
      </c>
      <c r="S10" s="56"/>
      <c r="T10" s="100">
        <v>15.35</v>
      </c>
      <c r="W10" s="100">
        <v>19.920000000000002</v>
      </c>
      <c r="Y10" s="100">
        <v>806302</v>
      </c>
      <c r="Z10" s="100">
        <v>1097685.7</v>
      </c>
      <c r="AA10" s="127">
        <v>809762</v>
      </c>
      <c r="AD10" s="127">
        <v>18201</v>
      </c>
      <c r="AE10" s="127">
        <v>125024.7</v>
      </c>
      <c r="AF10" s="127">
        <v>87728.66</v>
      </c>
      <c r="AH10" s="100">
        <f t="shared" si="1"/>
        <v>1535.41</v>
      </c>
      <c r="AI10" s="108">
        <f t="shared" si="2"/>
        <v>0</v>
      </c>
      <c r="AJ10" s="26">
        <f t="shared" si="3"/>
        <v>1535.41</v>
      </c>
      <c r="AK10" s="27">
        <f t="shared" si="4"/>
        <v>1904022.97</v>
      </c>
      <c r="AL10" s="19">
        <f t="shared" si="5"/>
        <v>1040716.36</v>
      </c>
      <c r="AM10" s="32">
        <f t="shared" si="6"/>
        <v>863306.61</v>
      </c>
    </row>
    <row r="11" spans="1:39" x14ac:dyDescent="0.2">
      <c r="E11" s="56" t="s">
        <v>1938</v>
      </c>
      <c r="F11" s="126">
        <v>66557.13</v>
      </c>
      <c r="I11" s="126">
        <v>0</v>
      </c>
      <c r="J11" s="56">
        <v>857376</v>
      </c>
      <c r="K11" s="56">
        <v>275370.73</v>
      </c>
      <c r="O11" s="278">
        <v>65100</v>
      </c>
      <c r="P11" s="56"/>
      <c r="Q11" s="56"/>
      <c r="R11" s="56">
        <v>401061.08</v>
      </c>
      <c r="S11" s="56">
        <v>99610.62</v>
      </c>
      <c r="Y11" s="100">
        <v>371763</v>
      </c>
      <c r="Z11" s="100">
        <v>1090996.92</v>
      </c>
      <c r="AA11" s="127">
        <v>379261</v>
      </c>
      <c r="AD11" s="127">
        <v>17112</v>
      </c>
      <c r="AE11" s="127">
        <v>207554.79</v>
      </c>
      <c r="AF11" s="127">
        <v>225299.97</v>
      </c>
      <c r="AH11" s="100">
        <f t="shared" si="1"/>
        <v>66557.13</v>
      </c>
      <c r="AI11" s="108">
        <f t="shared" si="2"/>
        <v>65100</v>
      </c>
      <c r="AJ11" s="26">
        <f t="shared" si="3"/>
        <v>1457.1300000000047</v>
      </c>
      <c r="AK11" s="27">
        <f t="shared" si="4"/>
        <v>1462759.92</v>
      </c>
      <c r="AL11" s="19">
        <f t="shared" si="5"/>
        <v>829227.76</v>
      </c>
      <c r="AM11" s="32">
        <f t="shared" si="6"/>
        <v>633532.15999999992</v>
      </c>
    </row>
    <row r="12" spans="1:39" x14ac:dyDescent="0.2">
      <c r="A12" s="1" t="s">
        <v>424</v>
      </c>
      <c r="B12" s="1" t="s">
        <v>426</v>
      </c>
      <c r="C12" s="90">
        <v>4017</v>
      </c>
      <c r="D12" s="90" t="s">
        <v>1028</v>
      </c>
      <c r="E12" s="56" t="s">
        <v>1939</v>
      </c>
      <c r="F12" s="126">
        <v>558591.18999999994</v>
      </c>
      <c r="G12" s="126">
        <v>5000</v>
      </c>
      <c r="H12" s="126">
        <v>23462.57</v>
      </c>
      <c r="J12" s="56">
        <v>1388203.76</v>
      </c>
      <c r="K12" s="56">
        <v>558697.79</v>
      </c>
      <c r="L12" s="278">
        <v>0</v>
      </c>
      <c r="M12" s="278">
        <v>8090</v>
      </c>
      <c r="P12" s="56"/>
      <c r="Q12" s="56"/>
      <c r="R12" s="56">
        <v>38637.58</v>
      </c>
      <c r="S12" s="56">
        <v>685585.33</v>
      </c>
      <c r="U12" s="100">
        <v>855408.67</v>
      </c>
      <c r="V12" s="100">
        <v>285027</v>
      </c>
      <c r="W12" s="100">
        <v>1035.6099999999999</v>
      </c>
      <c r="Y12" s="100">
        <v>2149578</v>
      </c>
      <c r="Z12" s="100">
        <v>141600</v>
      </c>
      <c r="AA12" s="127">
        <v>2242286.4</v>
      </c>
      <c r="AE12" s="127">
        <v>512315.87</v>
      </c>
      <c r="AF12" s="127">
        <v>271125.2</v>
      </c>
      <c r="AH12" s="100">
        <f t="shared" si="1"/>
        <v>587053.75999999989</v>
      </c>
      <c r="AI12" s="108">
        <f t="shared" si="2"/>
        <v>8090</v>
      </c>
      <c r="AJ12" s="26">
        <f t="shared" si="3"/>
        <v>578963.75999999989</v>
      </c>
      <c r="AK12" s="27">
        <f t="shared" si="4"/>
        <v>3432649.2800000003</v>
      </c>
      <c r="AL12" s="19">
        <f t="shared" si="5"/>
        <v>3025727.47</v>
      </c>
      <c r="AM12" s="32">
        <f t="shared" si="6"/>
        <v>406921.81000000006</v>
      </c>
    </row>
    <row r="13" spans="1:39" x14ac:dyDescent="0.2">
      <c r="A13" s="1" t="s">
        <v>424</v>
      </c>
      <c r="B13" s="1" t="s">
        <v>426</v>
      </c>
      <c r="C13" s="90">
        <v>4254</v>
      </c>
      <c r="D13" s="90" t="s">
        <v>1029</v>
      </c>
      <c r="E13" s="56" t="s">
        <v>1940</v>
      </c>
      <c r="F13" s="126">
        <v>308542.74</v>
      </c>
      <c r="G13" s="126">
        <v>37302.400000000001</v>
      </c>
      <c r="H13" s="126">
        <v>184557.21</v>
      </c>
      <c r="J13" s="56">
        <v>466253</v>
      </c>
      <c r="K13" s="56">
        <v>314373.5</v>
      </c>
      <c r="L13" s="278">
        <v>14200</v>
      </c>
      <c r="M13" s="278">
        <v>7700</v>
      </c>
      <c r="P13" s="56"/>
      <c r="Q13" s="56"/>
      <c r="R13" s="56">
        <v>42544</v>
      </c>
      <c r="S13" s="56">
        <v>1517319.83</v>
      </c>
      <c r="U13" s="100">
        <v>771597.27</v>
      </c>
      <c r="V13" s="100">
        <v>223000</v>
      </c>
      <c r="W13" s="100">
        <v>550.11</v>
      </c>
      <c r="Y13" s="100">
        <v>1798244.64</v>
      </c>
      <c r="Z13" s="100">
        <v>14400</v>
      </c>
      <c r="AA13" s="127">
        <v>1812644.64</v>
      </c>
      <c r="AE13" s="127">
        <v>524443.03</v>
      </c>
      <c r="AF13" s="127">
        <v>177240.26</v>
      </c>
      <c r="AH13" s="100">
        <f t="shared" si="1"/>
        <v>530402.35</v>
      </c>
      <c r="AI13" s="108">
        <f t="shared" si="2"/>
        <v>21900</v>
      </c>
      <c r="AJ13" s="26">
        <f t="shared" si="3"/>
        <v>508502.35</v>
      </c>
      <c r="AK13" s="27">
        <f t="shared" si="4"/>
        <v>2807792.02</v>
      </c>
      <c r="AL13" s="19">
        <f t="shared" si="5"/>
        <v>2514327.9299999997</v>
      </c>
      <c r="AM13" s="32">
        <f t="shared" si="6"/>
        <v>293464.09000000032</v>
      </c>
    </row>
    <row r="14" spans="1:39" x14ac:dyDescent="0.2">
      <c r="A14" s="1" t="s">
        <v>424</v>
      </c>
      <c r="B14" s="1" t="s">
        <v>426</v>
      </c>
      <c r="C14" s="90">
        <v>2828</v>
      </c>
      <c r="D14" s="90" t="s">
        <v>1030</v>
      </c>
      <c r="E14" s="56" t="s">
        <v>1941</v>
      </c>
      <c r="F14" s="126">
        <v>186125.98</v>
      </c>
      <c r="G14" s="126">
        <v>286645.15999999997</v>
      </c>
      <c r="H14" s="126">
        <v>30893.53</v>
      </c>
      <c r="J14" s="56">
        <v>1105556.3799999999</v>
      </c>
      <c r="K14" s="56">
        <v>474728.85</v>
      </c>
      <c r="L14" s="278">
        <v>0</v>
      </c>
      <c r="M14" s="278">
        <v>10100</v>
      </c>
      <c r="P14" s="56"/>
      <c r="Q14" s="56"/>
      <c r="R14" s="56">
        <v>44226</v>
      </c>
      <c r="S14" s="56">
        <v>1326846.8</v>
      </c>
      <c r="U14" s="100">
        <v>1011977.13</v>
      </c>
      <c r="W14" s="100">
        <v>339.76</v>
      </c>
      <c r="Y14" s="100">
        <v>1013896.2</v>
      </c>
      <c r="Z14" s="100">
        <v>1500</v>
      </c>
      <c r="AA14" s="127">
        <v>1095226.2</v>
      </c>
      <c r="AE14" s="127">
        <v>671308</v>
      </c>
      <c r="AF14" s="127">
        <v>240970.84</v>
      </c>
      <c r="AH14" s="100">
        <f t="shared" si="1"/>
        <v>503664.67000000004</v>
      </c>
      <c r="AI14" s="108">
        <f t="shared" si="2"/>
        <v>10100</v>
      </c>
      <c r="AJ14" s="26">
        <f t="shared" si="3"/>
        <v>493564.67000000004</v>
      </c>
      <c r="AK14" s="27">
        <f t="shared" si="4"/>
        <v>2027713.0899999999</v>
      </c>
      <c r="AL14" s="19">
        <f t="shared" si="5"/>
        <v>2007505.04</v>
      </c>
      <c r="AM14" s="32">
        <f t="shared" si="6"/>
        <v>20208.049999999814</v>
      </c>
    </row>
    <row r="15" spans="1:39" x14ac:dyDescent="0.2">
      <c r="A15" s="1" t="s">
        <v>424</v>
      </c>
      <c r="B15" s="1" t="s">
        <v>426</v>
      </c>
      <c r="C15" s="90">
        <v>4184</v>
      </c>
      <c r="D15" s="90" t="s">
        <v>1031</v>
      </c>
      <c r="E15" s="56" t="s">
        <v>1942</v>
      </c>
      <c r="F15" s="126">
        <v>418052.93</v>
      </c>
      <c r="G15" s="126">
        <v>27278.94</v>
      </c>
      <c r="H15" s="126">
        <v>72810</v>
      </c>
      <c r="J15" s="56">
        <v>162698.62</v>
      </c>
      <c r="K15" s="56">
        <v>404475.16</v>
      </c>
      <c r="L15" s="278">
        <v>0</v>
      </c>
      <c r="M15" s="278">
        <v>0</v>
      </c>
      <c r="P15" s="56"/>
      <c r="Q15" s="56"/>
      <c r="R15" s="56">
        <v>42860</v>
      </c>
      <c r="S15" s="56">
        <v>1336486.2</v>
      </c>
      <c r="U15" s="100">
        <v>1292321.8400000001</v>
      </c>
      <c r="V15" s="100">
        <v>45000</v>
      </c>
      <c r="W15" s="100">
        <v>1019.42</v>
      </c>
      <c r="Y15" s="100">
        <v>2103346.1</v>
      </c>
      <c r="Z15" s="100">
        <v>12000</v>
      </c>
      <c r="AA15" s="127">
        <v>2354808.5</v>
      </c>
      <c r="AE15" s="127">
        <v>653279.5</v>
      </c>
      <c r="AF15" s="127">
        <v>177310.43</v>
      </c>
      <c r="AH15" s="100">
        <f t="shared" si="1"/>
        <v>518141.87</v>
      </c>
      <c r="AI15" s="108">
        <f t="shared" si="2"/>
        <v>0</v>
      </c>
      <c r="AJ15" s="26">
        <f t="shared" si="3"/>
        <v>518141.87</v>
      </c>
      <c r="AK15" s="27">
        <f t="shared" si="4"/>
        <v>3453687.3600000003</v>
      </c>
      <c r="AL15" s="19">
        <f t="shared" si="5"/>
        <v>3185398.43</v>
      </c>
      <c r="AM15" s="32">
        <f t="shared" si="6"/>
        <v>268288.93000000017</v>
      </c>
    </row>
    <row r="16" spans="1:39" x14ac:dyDescent="0.2">
      <c r="A16" s="1" t="s">
        <v>424</v>
      </c>
      <c r="B16" s="1" t="s">
        <v>426</v>
      </c>
      <c r="C16" s="90">
        <v>7069</v>
      </c>
      <c r="D16" s="90" t="s">
        <v>1032</v>
      </c>
      <c r="E16" s="56" t="s">
        <v>1943</v>
      </c>
      <c r="F16" s="126">
        <v>452925.2</v>
      </c>
      <c r="G16" s="126">
        <v>73884.75</v>
      </c>
      <c r="H16" s="126">
        <v>99399.13</v>
      </c>
      <c r="J16" s="56">
        <v>1178289.78</v>
      </c>
      <c r="K16" s="56">
        <v>680745.91</v>
      </c>
      <c r="L16" s="278">
        <v>0</v>
      </c>
      <c r="M16" s="278">
        <v>7700</v>
      </c>
      <c r="P16" s="56"/>
      <c r="Q16" s="56"/>
      <c r="R16" s="56">
        <v>106382.34</v>
      </c>
      <c r="S16" s="56">
        <v>2146839.4900000002</v>
      </c>
      <c r="U16" s="100">
        <v>1325949.83</v>
      </c>
      <c r="V16" s="100">
        <v>300000</v>
      </c>
      <c r="W16" s="100">
        <v>399.65</v>
      </c>
      <c r="Y16" s="100">
        <v>2126067.1</v>
      </c>
      <c r="Z16" s="100">
        <v>9000</v>
      </c>
      <c r="AA16" s="127">
        <v>2556526.1</v>
      </c>
      <c r="AE16" s="127">
        <v>498376.86</v>
      </c>
      <c r="AF16" s="127">
        <v>308628.31</v>
      </c>
      <c r="AH16" s="100">
        <f t="shared" si="1"/>
        <v>626209.07999999996</v>
      </c>
      <c r="AI16" s="108">
        <f t="shared" si="2"/>
        <v>7700</v>
      </c>
      <c r="AJ16" s="26">
        <f t="shared" si="3"/>
        <v>618509.07999999996</v>
      </c>
      <c r="AK16" s="27">
        <f t="shared" si="4"/>
        <v>3761416.58</v>
      </c>
      <c r="AL16" s="19">
        <f t="shared" si="5"/>
        <v>3363531.27</v>
      </c>
      <c r="AM16" s="32">
        <f t="shared" si="6"/>
        <v>397885.31000000006</v>
      </c>
    </row>
    <row r="17" spans="1:39" x14ac:dyDescent="0.2">
      <c r="A17" s="1" t="s">
        <v>424</v>
      </c>
      <c r="B17" s="1" t="s">
        <v>426</v>
      </c>
      <c r="C17" s="90">
        <v>6198</v>
      </c>
      <c r="D17" s="90" t="s">
        <v>1033</v>
      </c>
      <c r="E17" s="56" t="s">
        <v>1944</v>
      </c>
      <c r="F17" s="126">
        <v>955096.94</v>
      </c>
      <c r="G17" s="126">
        <v>0</v>
      </c>
      <c r="H17" s="126">
        <v>59560.52</v>
      </c>
      <c r="J17" s="56">
        <v>234664.57</v>
      </c>
      <c r="K17" s="56">
        <v>375035.66</v>
      </c>
      <c r="L17" s="278">
        <v>8000</v>
      </c>
      <c r="O17" s="278">
        <v>40100</v>
      </c>
      <c r="P17" s="56"/>
      <c r="Q17" s="56"/>
      <c r="R17" s="56">
        <v>85483.29</v>
      </c>
      <c r="S17" s="56">
        <v>1602780.76</v>
      </c>
      <c r="U17" s="100">
        <v>1093433.02</v>
      </c>
      <c r="V17" s="100">
        <v>348050</v>
      </c>
      <c r="W17" s="100">
        <v>1088.47</v>
      </c>
      <c r="Y17" s="100">
        <v>1406411.7</v>
      </c>
      <c r="Z17" s="100">
        <v>14850</v>
      </c>
      <c r="AA17" s="127">
        <v>1968911.1</v>
      </c>
      <c r="AE17" s="127">
        <v>336926.49</v>
      </c>
      <c r="AF17" s="127">
        <v>154083.91</v>
      </c>
      <c r="AH17" s="100">
        <f t="shared" si="1"/>
        <v>1014657.46</v>
      </c>
      <c r="AI17" s="108">
        <f t="shared" si="2"/>
        <v>48100</v>
      </c>
      <c r="AJ17" s="26">
        <f t="shared" si="3"/>
        <v>966557.46</v>
      </c>
      <c r="AK17" s="27">
        <f t="shared" si="4"/>
        <v>2863833.19</v>
      </c>
      <c r="AL17" s="19">
        <f t="shared" si="5"/>
        <v>2459921.5</v>
      </c>
      <c r="AM17" s="32">
        <f t="shared" si="6"/>
        <v>403911.68999999994</v>
      </c>
    </row>
    <row r="18" spans="1:39" x14ac:dyDescent="0.2">
      <c r="A18" s="1" t="s">
        <v>424</v>
      </c>
      <c r="B18" s="1" t="s">
        <v>426</v>
      </c>
      <c r="C18" s="90">
        <v>2120</v>
      </c>
      <c r="D18" s="90" t="s">
        <v>1034</v>
      </c>
      <c r="E18" s="56" t="s">
        <v>1945</v>
      </c>
      <c r="F18" s="126">
        <v>415085.45</v>
      </c>
      <c r="G18" s="126">
        <v>0</v>
      </c>
      <c r="H18" s="126">
        <v>27034.45</v>
      </c>
      <c r="J18" s="56">
        <v>561110.91</v>
      </c>
      <c r="K18" s="56">
        <v>3115069.75</v>
      </c>
      <c r="L18" s="278">
        <v>33255</v>
      </c>
      <c r="O18" s="278">
        <v>0</v>
      </c>
      <c r="P18" s="56"/>
      <c r="Q18" s="56"/>
      <c r="R18" s="56">
        <v>37609.11</v>
      </c>
      <c r="S18" s="56">
        <v>2036704.82</v>
      </c>
      <c r="U18" s="100">
        <v>792589.84</v>
      </c>
      <c r="V18" s="100">
        <v>175000</v>
      </c>
      <c r="W18" s="100">
        <v>688.04</v>
      </c>
      <c r="Y18" s="100">
        <v>1497306.4</v>
      </c>
      <c r="Z18" s="100">
        <v>3166000</v>
      </c>
      <c r="AA18" s="127">
        <v>1500906.4</v>
      </c>
      <c r="AE18" s="127">
        <v>604392.29</v>
      </c>
      <c r="AF18" s="127">
        <v>544836.24</v>
      </c>
      <c r="AH18" s="100">
        <f t="shared" si="1"/>
        <v>442119.9</v>
      </c>
      <c r="AI18" s="108">
        <f t="shared" si="2"/>
        <v>33255</v>
      </c>
      <c r="AJ18" s="26">
        <f t="shared" si="3"/>
        <v>408864.9</v>
      </c>
      <c r="AK18" s="27">
        <f t="shared" si="4"/>
        <v>5631584.2799999993</v>
      </c>
      <c r="AL18" s="19">
        <f t="shared" si="5"/>
        <v>2650134.9299999997</v>
      </c>
      <c r="AM18" s="32">
        <f t="shared" si="6"/>
        <v>2981449.3499999996</v>
      </c>
    </row>
    <row r="19" spans="1:39" x14ac:dyDescent="0.2">
      <c r="A19" s="1" t="s">
        <v>424</v>
      </c>
      <c r="B19" s="1" t="s">
        <v>426</v>
      </c>
      <c r="C19" s="90">
        <v>808</v>
      </c>
      <c r="D19" s="90" t="s">
        <v>1035</v>
      </c>
      <c r="E19" s="56" t="s">
        <v>1946</v>
      </c>
      <c r="F19" s="126">
        <v>223915.56</v>
      </c>
      <c r="G19" s="126">
        <v>0</v>
      </c>
      <c r="H19" s="126">
        <v>66217.16</v>
      </c>
      <c r="J19" s="56">
        <v>1281461.8500000001</v>
      </c>
      <c r="K19" s="56">
        <v>922784.79</v>
      </c>
      <c r="L19" s="278">
        <v>17200</v>
      </c>
      <c r="M19" s="278">
        <v>7700</v>
      </c>
      <c r="P19" s="56"/>
      <c r="Q19" s="56"/>
      <c r="R19" s="56">
        <v>35762.949999999997</v>
      </c>
      <c r="S19" s="56">
        <v>118427.08</v>
      </c>
      <c r="U19" s="100">
        <v>980188.66</v>
      </c>
      <c r="V19" s="100">
        <v>85000</v>
      </c>
      <c r="W19" s="100">
        <v>1127.55</v>
      </c>
      <c r="Y19" s="100">
        <v>767820</v>
      </c>
      <c r="Z19" s="100">
        <v>2000</v>
      </c>
      <c r="AA19" s="127">
        <v>769820</v>
      </c>
      <c r="AE19" s="127">
        <v>736843.64</v>
      </c>
      <c r="AF19" s="127">
        <v>313649</v>
      </c>
      <c r="AH19" s="100">
        <f t="shared" si="1"/>
        <v>290132.71999999997</v>
      </c>
      <c r="AI19" s="108">
        <f t="shared" si="2"/>
        <v>24900</v>
      </c>
      <c r="AJ19" s="26">
        <f t="shared" si="3"/>
        <v>265232.71999999997</v>
      </c>
      <c r="AK19" s="27">
        <f t="shared" si="4"/>
        <v>1836136.2100000002</v>
      </c>
      <c r="AL19" s="19">
        <f t="shared" si="5"/>
        <v>1820312.6400000001</v>
      </c>
      <c r="AM19" s="32">
        <f t="shared" si="6"/>
        <v>15823.570000000065</v>
      </c>
    </row>
    <row r="20" spans="1:39" x14ac:dyDescent="0.2">
      <c r="A20" s="1" t="s">
        <v>424</v>
      </c>
      <c r="B20" s="1" t="s">
        <v>426</v>
      </c>
      <c r="C20" s="90">
        <v>5257</v>
      </c>
      <c r="D20" s="90" t="s">
        <v>1036</v>
      </c>
      <c r="E20" s="56" t="s">
        <v>1947</v>
      </c>
      <c r="F20" s="126">
        <v>548931.89</v>
      </c>
      <c r="G20" s="126">
        <v>120910.2</v>
      </c>
      <c r="H20" s="126">
        <v>76388.990000000005</v>
      </c>
      <c r="J20" s="56">
        <v>225962.74</v>
      </c>
      <c r="K20" s="56">
        <v>391665.93</v>
      </c>
      <c r="L20" s="278">
        <v>0</v>
      </c>
      <c r="M20" s="278">
        <v>8450</v>
      </c>
      <c r="P20" s="56"/>
      <c r="Q20" s="56"/>
      <c r="R20" s="56">
        <v>97458.11</v>
      </c>
      <c r="S20" s="56">
        <v>1863971.92</v>
      </c>
      <c r="U20" s="100">
        <v>1902831.32</v>
      </c>
      <c r="V20" s="100">
        <v>294604</v>
      </c>
      <c r="W20" s="100">
        <v>740.62</v>
      </c>
      <c r="Y20" s="100">
        <v>850340</v>
      </c>
      <c r="Z20" s="100">
        <v>15900</v>
      </c>
      <c r="AA20" s="127">
        <v>1363641.8</v>
      </c>
      <c r="AE20" s="127">
        <v>967860.72</v>
      </c>
      <c r="AF20" s="127">
        <v>204045.9</v>
      </c>
      <c r="AH20" s="100">
        <f t="shared" si="1"/>
        <v>746231.08</v>
      </c>
      <c r="AI20" s="108">
        <f t="shared" si="2"/>
        <v>8450</v>
      </c>
      <c r="AJ20" s="26">
        <f t="shared" si="3"/>
        <v>737781.08</v>
      </c>
      <c r="AK20" s="27">
        <f t="shared" si="4"/>
        <v>3064415.9400000004</v>
      </c>
      <c r="AL20" s="19">
        <f t="shared" si="5"/>
        <v>2535548.42</v>
      </c>
      <c r="AM20" s="32">
        <f t="shared" si="6"/>
        <v>528867.52000000048</v>
      </c>
    </row>
    <row r="21" spans="1:39" x14ac:dyDescent="0.2">
      <c r="A21" s="1" t="s">
        <v>424</v>
      </c>
      <c r="B21" s="1" t="s">
        <v>426</v>
      </c>
      <c r="C21" s="90">
        <v>5547</v>
      </c>
      <c r="D21" s="90" t="s">
        <v>1037</v>
      </c>
      <c r="E21" s="56" t="s">
        <v>1948</v>
      </c>
      <c r="F21" s="126">
        <v>563395.64</v>
      </c>
      <c r="G21" s="126">
        <v>17217.2</v>
      </c>
      <c r="H21" s="126">
        <v>131945.28</v>
      </c>
      <c r="J21" s="56">
        <v>790928.78</v>
      </c>
      <c r="K21" s="56">
        <v>2645403.2200000002</v>
      </c>
      <c r="L21" s="278">
        <v>0</v>
      </c>
      <c r="M21" s="278">
        <v>16860</v>
      </c>
      <c r="P21" s="56"/>
      <c r="Q21" s="56"/>
      <c r="R21" s="56">
        <v>201454.6</v>
      </c>
      <c r="S21" s="56">
        <v>2519990.75</v>
      </c>
      <c r="U21" s="100">
        <v>4009318.88</v>
      </c>
      <c r="V21" s="100">
        <v>141000</v>
      </c>
      <c r="W21" s="100">
        <v>1200.43</v>
      </c>
      <c r="Y21" s="100">
        <v>1557710</v>
      </c>
      <c r="Z21" s="100">
        <v>18400</v>
      </c>
      <c r="AA21" s="127">
        <v>2024060</v>
      </c>
      <c r="AE21" s="127">
        <v>1058076.57</v>
      </c>
      <c r="AF21" s="127">
        <v>435944.34</v>
      </c>
      <c r="AG21" s="127">
        <v>10000</v>
      </c>
      <c r="AH21" s="100">
        <f t="shared" si="1"/>
        <v>712558.12</v>
      </c>
      <c r="AI21" s="108">
        <f t="shared" si="2"/>
        <v>16860</v>
      </c>
      <c r="AJ21" s="26">
        <f t="shared" si="3"/>
        <v>695698.12</v>
      </c>
      <c r="AK21" s="27">
        <f t="shared" si="4"/>
        <v>5727629.3100000005</v>
      </c>
      <c r="AL21" s="19">
        <f t="shared" si="5"/>
        <v>3528080.91</v>
      </c>
      <c r="AM21" s="32">
        <f t="shared" si="6"/>
        <v>2199548.4000000004</v>
      </c>
    </row>
    <row r="22" spans="1:39" x14ac:dyDescent="0.2">
      <c r="A22" s="1" t="s">
        <v>424</v>
      </c>
      <c r="B22" s="1" t="s">
        <v>426</v>
      </c>
      <c r="C22" s="90">
        <v>4817</v>
      </c>
      <c r="D22" s="90" t="s">
        <v>1038</v>
      </c>
      <c r="E22" s="56" t="s">
        <v>1949</v>
      </c>
      <c r="F22" s="126">
        <v>871831.9</v>
      </c>
      <c r="G22" s="126">
        <v>35840.06</v>
      </c>
      <c r="H22" s="126">
        <v>7300</v>
      </c>
      <c r="J22" s="56">
        <v>900817.68</v>
      </c>
      <c r="K22" s="56">
        <v>835428.29</v>
      </c>
      <c r="L22" s="278">
        <v>25676</v>
      </c>
      <c r="M22" s="278">
        <v>14525</v>
      </c>
      <c r="P22" s="56"/>
      <c r="Q22" s="56"/>
      <c r="R22" s="56"/>
      <c r="S22" s="56">
        <v>4994895.4800000004</v>
      </c>
      <c r="U22" s="100">
        <v>978940.21</v>
      </c>
      <c r="V22" s="100">
        <v>253822</v>
      </c>
      <c r="W22" s="100">
        <v>1664.57</v>
      </c>
      <c r="Y22" s="100">
        <v>1662558</v>
      </c>
      <c r="Z22" s="100">
        <v>5000</v>
      </c>
      <c r="AA22" s="127">
        <v>1686558</v>
      </c>
      <c r="AE22" s="127">
        <v>669943.15</v>
      </c>
      <c r="AF22" s="127">
        <v>422108.63</v>
      </c>
      <c r="AG22" s="127">
        <v>3000</v>
      </c>
      <c r="AH22" s="100">
        <f t="shared" si="1"/>
        <v>914971.96</v>
      </c>
      <c r="AI22" s="108">
        <f t="shared" si="2"/>
        <v>40201</v>
      </c>
      <c r="AJ22" s="26">
        <f t="shared" si="3"/>
        <v>874770.96</v>
      </c>
      <c r="AK22" s="27">
        <f t="shared" si="4"/>
        <v>2901984.7800000003</v>
      </c>
      <c r="AL22" s="19">
        <f t="shared" si="5"/>
        <v>2781609.78</v>
      </c>
      <c r="AM22" s="32">
        <f t="shared" si="6"/>
        <v>120375.00000000047</v>
      </c>
    </row>
    <row r="23" spans="1:39" x14ac:dyDescent="0.2">
      <c r="A23" s="1" t="s">
        <v>424</v>
      </c>
      <c r="B23" s="1" t="s">
        <v>426</v>
      </c>
      <c r="C23" s="90">
        <v>4661</v>
      </c>
      <c r="D23" s="90" t="s">
        <v>1039</v>
      </c>
      <c r="E23" s="56" t="s">
        <v>1950</v>
      </c>
      <c r="F23" s="126">
        <v>254455.75</v>
      </c>
      <c r="G23" s="126">
        <v>157651</v>
      </c>
      <c r="H23" s="126">
        <v>154345.45000000001</v>
      </c>
      <c r="J23" s="56">
        <v>387241.56</v>
      </c>
      <c r="K23" s="56">
        <v>531323.75</v>
      </c>
      <c r="L23" s="278">
        <v>23583</v>
      </c>
      <c r="M23" s="278">
        <v>15078.86</v>
      </c>
      <c r="O23" s="278">
        <v>258.64</v>
      </c>
      <c r="P23" s="56"/>
      <c r="Q23" s="56"/>
      <c r="R23" s="56">
        <v>47326.36</v>
      </c>
      <c r="S23" s="56">
        <v>1550129.81</v>
      </c>
      <c r="U23" s="100">
        <v>1256323.96</v>
      </c>
      <c r="V23" s="100">
        <v>361500</v>
      </c>
      <c r="W23" s="100">
        <v>642.37</v>
      </c>
      <c r="Y23" s="100">
        <v>1958784.9</v>
      </c>
      <c r="Z23" s="100">
        <v>101000</v>
      </c>
      <c r="AA23" s="127">
        <v>2153113.5</v>
      </c>
      <c r="AE23" s="127">
        <v>426430.73</v>
      </c>
      <c r="AF23" s="127">
        <v>203644.24</v>
      </c>
      <c r="AH23" s="100">
        <f t="shared" si="1"/>
        <v>566452.19999999995</v>
      </c>
      <c r="AI23" s="108">
        <f t="shared" si="2"/>
        <v>38920.5</v>
      </c>
      <c r="AJ23" s="26">
        <f t="shared" si="3"/>
        <v>527531.69999999995</v>
      </c>
      <c r="AK23" s="27">
        <f t="shared" si="4"/>
        <v>3678251.23</v>
      </c>
      <c r="AL23" s="19">
        <f t="shared" si="5"/>
        <v>2783188.4699999997</v>
      </c>
      <c r="AM23" s="32">
        <f t="shared" si="6"/>
        <v>895062.76000000024</v>
      </c>
    </row>
    <row r="24" spans="1:39" x14ac:dyDescent="0.2">
      <c r="A24" s="1" t="s">
        <v>424</v>
      </c>
      <c r="B24" s="1" t="s">
        <v>426</v>
      </c>
      <c r="C24" s="90">
        <v>7585</v>
      </c>
      <c r="D24" s="90" t="s">
        <v>1040</v>
      </c>
      <c r="E24" s="56" t="s">
        <v>1951</v>
      </c>
      <c r="F24" s="126">
        <v>2754821.77</v>
      </c>
      <c r="G24" s="126">
        <v>17874.43</v>
      </c>
      <c r="H24" s="126">
        <v>16159.5</v>
      </c>
      <c r="J24" s="56">
        <v>238078.17</v>
      </c>
      <c r="K24" s="56">
        <v>993890.91</v>
      </c>
      <c r="L24" s="278">
        <v>0</v>
      </c>
      <c r="M24" s="278">
        <v>17560</v>
      </c>
      <c r="P24" s="56"/>
      <c r="Q24" s="56"/>
      <c r="R24" s="56">
        <v>118218.42</v>
      </c>
      <c r="S24" s="56">
        <v>2878887.21</v>
      </c>
      <c r="U24" s="100">
        <v>1278391.71</v>
      </c>
      <c r="V24" s="100">
        <v>275000</v>
      </c>
      <c r="W24" s="100">
        <v>5198.7700000000004</v>
      </c>
      <c r="Y24" s="100">
        <v>2583194.0099999998</v>
      </c>
      <c r="Z24" s="100">
        <v>36200</v>
      </c>
      <c r="AA24" s="127">
        <v>2773474.01</v>
      </c>
      <c r="AE24" s="127">
        <v>773487.38</v>
      </c>
      <c r="AF24" s="127">
        <v>375664.1</v>
      </c>
      <c r="AG24" s="127">
        <v>100000</v>
      </c>
      <c r="AH24" s="100">
        <f t="shared" si="1"/>
        <v>2788855.7</v>
      </c>
      <c r="AI24" s="108">
        <f t="shared" si="2"/>
        <v>17560</v>
      </c>
      <c r="AJ24" s="26">
        <f t="shared" si="3"/>
        <v>2771295.7</v>
      </c>
      <c r="AK24" s="27">
        <f t="shared" si="4"/>
        <v>4177984.4899999998</v>
      </c>
      <c r="AL24" s="19">
        <f t="shared" si="5"/>
        <v>4022625.4899999998</v>
      </c>
      <c r="AM24" s="32">
        <f t="shared" si="6"/>
        <v>155359</v>
      </c>
    </row>
    <row r="25" spans="1:39" x14ac:dyDescent="0.2">
      <c r="A25" s="1" t="s">
        <v>424</v>
      </c>
      <c r="B25" s="1" t="s">
        <v>426</v>
      </c>
      <c r="C25" s="90">
        <v>6519</v>
      </c>
      <c r="D25" s="90" t="s">
        <v>1041</v>
      </c>
      <c r="E25" s="56" t="s">
        <v>1952</v>
      </c>
      <c r="F25" s="126">
        <v>443852.86</v>
      </c>
      <c r="G25" s="126">
        <v>289683</v>
      </c>
      <c r="H25" s="126">
        <v>22814.38</v>
      </c>
      <c r="J25" s="56">
        <v>571423.15</v>
      </c>
      <c r="K25" s="56">
        <v>673334.73</v>
      </c>
      <c r="L25" s="278">
        <v>0</v>
      </c>
      <c r="O25" s="278">
        <v>1916.8</v>
      </c>
      <c r="P25" s="56">
        <v>1300</v>
      </c>
      <c r="Q25" s="56"/>
      <c r="R25" s="56">
        <v>77197.66</v>
      </c>
      <c r="S25" s="56">
        <v>2079998.65</v>
      </c>
      <c r="U25" s="100">
        <v>894023.05</v>
      </c>
      <c r="V25" s="100">
        <v>328696</v>
      </c>
      <c r="W25" s="100">
        <v>515.01</v>
      </c>
      <c r="Y25" s="100">
        <v>1798031</v>
      </c>
      <c r="Z25" s="100">
        <v>21400</v>
      </c>
      <c r="AA25" s="127">
        <v>1929871</v>
      </c>
      <c r="AE25" s="127">
        <v>489123.93</v>
      </c>
      <c r="AF25" s="127">
        <v>254772.28</v>
      </c>
      <c r="AH25" s="100">
        <f t="shared" si="1"/>
        <v>756350.24</v>
      </c>
      <c r="AI25" s="108">
        <f t="shared" si="2"/>
        <v>1916.8</v>
      </c>
      <c r="AJ25" s="26">
        <f t="shared" si="3"/>
        <v>754433.44</v>
      </c>
      <c r="AK25" s="27">
        <f t="shared" si="4"/>
        <v>3042665.06</v>
      </c>
      <c r="AL25" s="19">
        <f t="shared" si="5"/>
        <v>2673767.21</v>
      </c>
      <c r="AM25" s="32">
        <f t="shared" si="6"/>
        <v>368897.85000000009</v>
      </c>
    </row>
    <row r="26" spans="1:39" x14ac:dyDescent="0.2">
      <c r="A26" s="1" t="s">
        <v>424</v>
      </c>
      <c r="B26" s="1" t="s">
        <v>426</v>
      </c>
      <c r="C26" s="90">
        <v>4531</v>
      </c>
      <c r="D26" s="90" t="s">
        <v>1042</v>
      </c>
      <c r="E26" s="56" t="s">
        <v>1953</v>
      </c>
      <c r="F26" s="126">
        <v>593662.07999999996</v>
      </c>
      <c r="G26" s="126">
        <v>38725.39</v>
      </c>
      <c r="H26" s="126">
        <v>42827.4</v>
      </c>
      <c r="J26" s="56">
        <v>1314501.3999999999</v>
      </c>
      <c r="K26" s="56">
        <v>291020.96000000002</v>
      </c>
      <c r="L26" s="278">
        <v>0</v>
      </c>
      <c r="M26" s="278">
        <v>9308.2199999999993</v>
      </c>
      <c r="P26" s="56"/>
      <c r="Q26" s="56"/>
      <c r="R26" s="56">
        <v>8780.41</v>
      </c>
      <c r="S26" s="56">
        <v>413083.29</v>
      </c>
      <c r="U26" s="100">
        <v>1273198.6499999999</v>
      </c>
      <c r="V26" s="100">
        <v>197570</v>
      </c>
      <c r="W26" s="100">
        <v>510.82</v>
      </c>
      <c r="Y26" s="100">
        <v>1447564.2</v>
      </c>
      <c r="Z26" s="100">
        <v>43600</v>
      </c>
      <c r="AA26" s="127">
        <v>1684295</v>
      </c>
      <c r="AE26" s="127">
        <v>632358.54</v>
      </c>
      <c r="AF26" s="127">
        <v>271465.77</v>
      </c>
      <c r="AH26" s="100">
        <f t="shared" si="1"/>
        <v>675214.87</v>
      </c>
      <c r="AI26" s="108">
        <f t="shared" si="2"/>
        <v>9308.2199999999993</v>
      </c>
      <c r="AJ26" s="26">
        <f t="shared" si="3"/>
        <v>665906.65</v>
      </c>
      <c r="AK26" s="27">
        <f t="shared" si="4"/>
        <v>2962443.67</v>
      </c>
      <c r="AL26" s="19">
        <f t="shared" si="5"/>
        <v>2588119.31</v>
      </c>
      <c r="AM26" s="32">
        <f t="shared" si="6"/>
        <v>374324.35999999987</v>
      </c>
    </row>
    <row r="27" spans="1:39" x14ac:dyDescent="0.2">
      <c r="A27" s="1" t="s">
        <v>424</v>
      </c>
      <c r="B27" s="1" t="s">
        <v>426</v>
      </c>
      <c r="C27" s="90">
        <v>2937</v>
      </c>
      <c r="D27" s="90" t="s">
        <v>1043</v>
      </c>
      <c r="E27" s="56" t="s">
        <v>1954</v>
      </c>
      <c r="F27" s="126">
        <v>99338.67</v>
      </c>
      <c r="G27" s="126">
        <v>82350</v>
      </c>
      <c r="H27" s="126">
        <v>17599.189999999999</v>
      </c>
      <c r="J27" s="56">
        <v>794959.62</v>
      </c>
      <c r="K27" s="56">
        <v>521373.79</v>
      </c>
      <c r="L27" s="278">
        <v>0</v>
      </c>
      <c r="O27" s="278">
        <v>132800</v>
      </c>
      <c r="P27" s="56"/>
      <c r="Q27" s="56"/>
      <c r="R27" s="56">
        <v>150084</v>
      </c>
      <c r="S27" s="56">
        <v>2337378.21</v>
      </c>
      <c r="U27" s="100">
        <v>1193003.43</v>
      </c>
      <c r="W27" s="100">
        <v>843.92</v>
      </c>
      <c r="Y27" s="100">
        <v>1107874.5</v>
      </c>
      <c r="Z27" s="100">
        <v>3000</v>
      </c>
      <c r="AA27" s="127">
        <v>1272125.8999999999</v>
      </c>
      <c r="AE27" s="127">
        <v>1025026.85</v>
      </c>
      <c r="AF27" s="127">
        <v>272098.49</v>
      </c>
      <c r="AH27" s="100">
        <f t="shared" si="1"/>
        <v>199287.86</v>
      </c>
      <c r="AI27" s="108">
        <f t="shared" si="2"/>
        <v>132800</v>
      </c>
      <c r="AJ27" s="26">
        <f t="shared" si="3"/>
        <v>66487.859999999986</v>
      </c>
      <c r="AK27" s="27">
        <f t="shared" si="4"/>
        <v>2304721.8499999996</v>
      </c>
      <c r="AL27" s="19">
        <f t="shared" si="5"/>
        <v>2569251.2400000002</v>
      </c>
      <c r="AM27" s="32">
        <f t="shared" si="6"/>
        <v>-264529.3900000006</v>
      </c>
    </row>
    <row r="28" spans="1:39" x14ac:dyDescent="0.2">
      <c r="A28" s="1" t="s">
        <v>424</v>
      </c>
      <c r="B28" s="1" t="s">
        <v>426</v>
      </c>
      <c r="C28" s="90">
        <v>2576</v>
      </c>
      <c r="D28" s="90" t="s">
        <v>1044</v>
      </c>
      <c r="E28" s="56" t="s">
        <v>1955</v>
      </c>
      <c r="F28" s="126">
        <v>159744.20000000001</v>
      </c>
      <c r="G28" s="126">
        <v>0</v>
      </c>
      <c r="H28" s="126">
        <v>43695.44</v>
      </c>
      <c r="J28" s="56">
        <v>542308.93000000005</v>
      </c>
      <c r="K28" s="56">
        <v>459283.28</v>
      </c>
      <c r="L28" s="278">
        <v>5000</v>
      </c>
      <c r="M28" s="278">
        <v>9000</v>
      </c>
      <c r="O28" s="278">
        <v>0</v>
      </c>
      <c r="P28" s="56"/>
      <c r="Q28" s="56"/>
      <c r="R28" s="56">
        <v>53354.91</v>
      </c>
      <c r="S28" s="56">
        <v>2446216.73</v>
      </c>
      <c r="U28" s="100">
        <v>895675.68</v>
      </c>
      <c r="V28" s="100">
        <v>113350</v>
      </c>
      <c r="W28" s="100">
        <v>445.2</v>
      </c>
      <c r="Y28" s="100">
        <v>1109850</v>
      </c>
      <c r="Z28" s="100">
        <v>11600</v>
      </c>
      <c r="AA28" s="127">
        <v>1287872</v>
      </c>
      <c r="AE28" s="127">
        <v>371660.15</v>
      </c>
      <c r="AF28" s="127">
        <v>267510.84999999998</v>
      </c>
      <c r="AG28" s="127">
        <v>122000</v>
      </c>
      <c r="AH28" s="100">
        <f t="shared" si="1"/>
        <v>203439.64</v>
      </c>
      <c r="AI28" s="108">
        <f t="shared" si="2"/>
        <v>14000</v>
      </c>
      <c r="AJ28" s="26">
        <f t="shared" si="3"/>
        <v>189439.64</v>
      </c>
      <c r="AK28" s="27">
        <f t="shared" si="4"/>
        <v>2130920.88</v>
      </c>
      <c r="AL28" s="19">
        <f t="shared" si="5"/>
        <v>2049043</v>
      </c>
      <c r="AM28" s="32">
        <f t="shared" si="6"/>
        <v>81877.879999999888</v>
      </c>
    </row>
    <row r="29" spans="1:39" x14ac:dyDescent="0.2">
      <c r="A29" s="1" t="s">
        <v>429</v>
      </c>
      <c r="B29" s="1" t="s">
        <v>430</v>
      </c>
      <c r="C29" s="90">
        <v>3880</v>
      </c>
      <c r="D29" s="90" t="s">
        <v>1045</v>
      </c>
      <c r="E29" s="56" t="s">
        <v>1956</v>
      </c>
      <c r="F29" s="126">
        <v>369785.52</v>
      </c>
      <c r="G29" s="126">
        <v>715831.15</v>
      </c>
      <c r="H29" s="126">
        <v>12212.53</v>
      </c>
      <c r="J29" s="56">
        <v>647399.56000000006</v>
      </c>
      <c r="K29" s="56">
        <v>618419.64</v>
      </c>
      <c r="O29" s="278">
        <v>416185</v>
      </c>
      <c r="P29" s="56"/>
      <c r="Q29" s="56"/>
      <c r="R29" s="56"/>
      <c r="S29" s="56">
        <v>1940194.37</v>
      </c>
      <c r="U29" s="100">
        <v>1311700.83</v>
      </c>
      <c r="V29" s="100">
        <v>295447.65999999997</v>
      </c>
      <c r="W29" s="100">
        <v>937.26</v>
      </c>
      <c r="X29" s="100">
        <v>650</v>
      </c>
      <c r="Y29" s="100">
        <v>1473767</v>
      </c>
      <c r="AA29" s="127">
        <v>1642817</v>
      </c>
      <c r="AE29" s="127">
        <v>767636.96</v>
      </c>
      <c r="AF29" s="127">
        <v>186108.37</v>
      </c>
      <c r="AH29" s="100">
        <f t="shared" si="1"/>
        <v>1097829.2</v>
      </c>
      <c r="AI29" s="108">
        <f t="shared" si="2"/>
        <v>416185</v>
      </c>
      <c r="AJ29" s="26">
        <f t="shared" si="3"/>
        <v>681644.2</v>
      </c>
      <c r="AK29" s="27">
        <f t="shared" si="4"/>
        <v>3082502.75</v>
      </c>
      <c r="AL29" s="19">
        <f t="shared" si="5"/>
        <v>2596562.33</v>
      </c>
      <c r="AM29" s="32">
        <f t="shared" si="6"/>
        <v>485940.41999999993</v>
      </c>
    </row>
    <row r="30" spans="1:39" x14ac:dyDescent="0.2">
      <c r="A30" s="1" t="s">
        <v>429</v>
      </c>
      <c r="B30" s="1" t="s">
        <v>430</v>
      </c>
      <c r="C30" s="90">
        <v>3169</v>
      </c>
      <c r="D30" s="90" t="s">
        <v>1046</v>
      </c>
      <c r="E30" s="56" t="s">
        <v>1957</v>
      </c>
      <c r="F30" s="126">
        <v>301129.69</v>
      </c>
      <c r="G30" s="126">
        <v>265959.67999999999</v>
      </c>
      <c r="H30" s="126">
        <v>22887.43</v>
      </c>
      <c r="J30" s="56">
        <v>2574716.5099999998</v>
      </c>
      <c r="K30" s="56">
        <v>473431.11</v>
      </c>
      <c r="P30" s="56"/>
      <c r="Q30" s="56"/>
      <c r="R30" s="56"/>
      <c r="S30" s="56">
        <v>225942.27</v>
      </c>
      <c r="U30" s="100">
        <v>1128533.2</v>
      </c>
      <c r="V30" s="100">
        <v>160639.07</v>
      </c>
      <c r="W30" s="100">
        <v>712.76</v>
      </c>
      <c r="Y30" s="100">
        <v>1020869.5</v>
      </c>
      <c r="AA30" s="127">
        <v>1404958.5</v>
      </c>
      <c r="AE30" s="127">
        <v>466504.18</v>
      </c>
      <c r="AF30" s="127">
        <v>233467.9</v>
      </c>
      <c r="AH30" s="100">
        <f t="shared" si="1"/>
        <v>589976.80000000005</v>
      </c>
      <c r="AI30" s="108">
        <f t="shared" si="2"/>
        <v>0</v>
      </c>
      <c r="AJ30" s="26">
        <f t="shared" si="3"/>
        <v>589976.80000000005</v>
      </c>
      <c r="AK30" s="27">
        <f t="shared" si="4"/>
        <v>2310754.5300000003</v>
      </c>
      <c r="AL30" s="19">
        <f t="shared" si="5"/>
        <v>2104930.58</v>
      </c>
      <c r="AM30" s="32">
        <f t="shared" si="6"/>
        <v>205823.95000000019</v>
      </c>
    </row>
    <row r="31" spans="1:39" x14ac:dyDescent="0.2">
      <c r="A31" s="1" t="s">
        <v>429</v>
      </c>
      <c r="B31" s="1" t="s">
        <v>430</v>
      </c>
      <c r="C31" s="90">
        <v>7059</v>
      </c>
      <c r="D31" s="90" t="s">
        <v>1047</v>
      </c>
      <c r="E31" s="56" t="s">
        <v>1958</v>
      </c>
      <c r="F31" s="126">
        <v>1092599.25</v>
      </c>
      <c r="G31" s="126">
        <v>317446</v>
      </c>
      <c r="H31" s="126">
        <v>15667.45</v>
      </c>
      <c r="J31" s="56">
        <v>959595.34</v>
      </c>
      <c r="K31" s="56">
        <v>435785.35</v>
      </c>
      <c r="P31" s="56"/>
      <c r="Q31" s="56"/>
      <c r="R31" s="56"/>
      <c r="S31" s="56">
        <v>519805.36</v>
      </c>
      <c r="U31" s="100">
        <v>1346134.95</v>
      </c>
      <c r="V31" s="100">
        <v>995450.1</v>
      </c>
      <c r="W31" s="100">
        <v>2161.1999999999998</v>
      </c>
      <c r="X31" s="100">
        <v>3050</v>
      </c>
      <c r="Y31" s="100">
        <v>1061492</v>
      </c>
      <c r="AA31" s="127">
        <v>1550042</v>
      </c>
      <c r="AE31" s="127">
        <v>1116038.22</v>
      </c>
      <c r="AF31" s="127">
        <v>138535.95000000001</v>
      </c>
      <c r="AH31" s="100">
        <f t="shared" si="1"/>
        <v>1425712.7</v>
      </c>
      <c r="AI31" s="108">
        <f t="shared" si="2"/>
        <v>0</v>
      </c>
      <c r="AJ31" s="26">
        <f t="shared" si="3"/>
        <v>1425712.7</v>
      </c>
      <c r="AK31" s="27">
        <f t="shared" si="4"/>
        <v>3408288.25</v>
      </c>
      <c r="AL31" s="19">
        <f t="shared" si="5"/>
        <v>2804616.17</v>
      </c>
      <c r="AM31" s="32">
        <f t="shared" si="6"/>
        <v>603672.08000000007</v>
      </c>
    </row>
    <row r="32" spans="1:39" x14ac:dyDescent="0.2">
      <c r="A32" s="1" t="s">
        <v>429</v>
      </c>
      <c r="B32" s="1" t="s">
        <v>430</v>
      </c>
      <c r="C32" s="90">
        <v>4668</v>
      </c>
      <c r="D32" s="90" t="s">
        <v>1048</v>
      </c>
      <c r="E32" s="56" t="s">
        <v>1959</v>
      </c>
      <c r="F32" s="126">
        <v>866432.04</v>
      </c>
      <c r="G32" s="126">
        <v>142196.45000000001</v>
      </c>
      <c r="H32" s="126">
        <v>27712.18</v>
      </c>
      <c r="J32" s="56">
        <v>2632013.96</v>
      </c>
      <c r="K32" s="56">
        <v>1134437.71</v>
      </c>
      <c r="P32" s="56"/>
      <c r="Q32" s="56"/>
      <c r="R32" s="56"/>
      <c r="S32" s="56">
        <v>164243.42000000001</v>
      </c>
      <c r="U32" s="100">
        <v>1033152.8</v>
      </c>
      <c r="V32" s="100">
        <v>527809.18000000005</v>
      </c>
      <c r="W32" s="100">
        <v>1662.62</v>
      </c>
      <c r="Y32" s="100">
        <v>1042640.2</v>
      </c>
      <c r="AA32" s="127">
        <v>1435521.2</v>
      </c>
      <c r="AE32" s="127">
        <v>526143.48</v>
      </c>
      <c r="AF32" s="127">
        <v>296986.83</v>
      </c>
      <c r="AH32" s="100">
        <f t="shared" si="1"/>
        <v>1036340.67</v>
      </c>
      <c r="AI32" s="108">
        <f t="shared" si="2"/>
        <v>0</v>
      </c>
      <c r="AJ32" s="26">
        <f t="shared" si="3"/>
        <v>1036340.67</v>
      </c>
      <c r="AK32" s="27">
        <f t="shared" si="4"/>
        <v>2605264.7999999998</v>
      </c>
      <c r="AL32" s="19">
        <f t="shared" si="5"/>
        <v>2258651.5099999998</v>
      </c>
      <c r="AM32" s="32">
        <f t="shared" si="6"/>
        <v>346613.29000000004</v>
      </c>
    </row>
    <row r="33" spans="1:39" x14ac:dyDescent="0.2">
      <c r="A33" s="1" t="s">
        <v>429</v>
      </c>
      <c r="B33" s="1" t="s">
        <v>430</v>
      </c>
      <c r="C33" s="90">
        <v>5951</v>
      </c>
      <c r="D33" s="90" t="s">
        <v>1049</v>
      </c>
      <c r="E33" s="56" t="s">
        <v>1960</v>
      </c>
      <c r="F33" s="126">
        <v>325265.57</v>
      </c>
      <c r="G33" s="126">
        <v>131125</v>
      </c>
      <c r="H33" s="126">
        <v>934.47</v>
      </c>
      <c r="J33" s="56">
        <v>767312.92</v>
      </c>
      <c r="K33" s="56">
        <v>430447</v>
      </c>
      <c r="M33" s="278">
        <v>23046.36</v>
      </c>
      <c r="P33" s="56"/>
      <c r="Q33" s="56">
        <v>-403659.22</v>
      </c>
      <c r="R33" s="56"/>
      <c r="S33" s="56">
        <v>3631737.05</v>
      </c>
      <c r="U33" s="100">
        <v>1424880.04</v>
      </c>
      <c r="V33" s="100">
        <v>667171.66</v>
      </c>
      <c r="W33" s="100">
        <v>960.83</v>
      </c>
      <c r="Y33" s="100">
        <v>1133872.1000000001</v>
      </c>
      <c r="AA33" s="127">
        <v>1682752.1</v>
      </c>
      <c r="AE33" s="127">
        <v>854604.89</v>
      </c>
      <c r="AF33" s="127">
        <v>245416.32000000001</v>
      </c>
      <c r="AH33" s="100">
        <f t="shared" si="1"/>
        <v>457325.04</v>
      </c>
      <c r="AI33" s="108">
        <f t="shared" si="2"/>
        <v>23046.36</v>
      </c>
      <c r="AJ33" s="26">
        <f t="shared" si="3"/>
        <v>434278.68</v>
      </c>
      <c r="AK33" s="27">
        <f t="shared" si="4"/>
        <v>3226884.6300000004</v>
      </c>
      <c r="AL33" s="19">
        <f t="shared" si="5"/>
        <v>2782773.31</v>
      </c>
      <c r="AM33" s="32">
        <f t="shared" si="6"/>
        <v>444111.3200000003</v>
      </c>
    </row>
    <row r="34" spans="1:39" x14ac:dyDescent="0.2">
      <c r="A34" s="1" t="s">
        <v>429</v>
      </c>
      <c r="B34" s="1" t="s">
        <v>430</v>
      </c>
      <c r="C34" s="90">
        <v>4528</v>
      </c>
      <c r="D34" s="90" t="s">
        <v>1050</v>
      </c>
      <c r="E34" s="56" t="s">
        <v>1961</v>
      </c>
      <c r="F34" s="126">
        <v>842576.84</v>
      </c>
      <c r="G34" s="126">
        <v>131017.3</v>
      </c>
      <c r="H34" s="126">
        <v>39781.730000000003</v>
      </c>
      <c r="J34" s="56">
        <v>358291.36</v>
      </c>
      <c r="K34" s="56">
        <v>567442.69999999995</v>
      </c>
      <c r="P34" s="56"/>
      <c r="Q34" s="56"/>
      <c r="R34" s="56"/>
      <c r="S34" s="56">
        <v>669957.9</v>
      </c>
      <c r="U34" s="100">
        <v>1196684.01</v>
      </c>
      <c r="V34" s="100">
        <v>635755.48</v>
      </c>
      <c r="W34" s="100">
        <v>1884.69</v>
      </c>
      <c r="Y34" s="100">
        <v>1266050</v>
      </c>
      <c r="AA34" s="127">
        <v>1798607</v>
      </c>
      <c r="AE34" s="127">
        <v>921021.87</v>
      </c>
      <c r="AF34" s="127">
        <v>140258.07</v>
      </c>
      <c r="AH34" s="100">
        <f t="shared" si="1"/>
        <v>1013375.87</v>
      </c>
      <c r="AI34" s="108">
        <f t="shared" si="2"/>
        <v>0</v>
      </c>
      <c r="AJ34" s="26">
        <f t="shared" si="3"/>
        <v>1013375.87</v>
      </c>
      <c r="AK34" s="27">
        <f t="shared" si="4"/>
        <v>3100374.1799999997</v>
      </c>
      <c r="AL34" s="19">
        <f t="shared" si="5"/>
        <v>2859886.94</v>
      </c>
      <c r="AM34" s="32">
        <f t="shared" si="6"/>
        <v>240487.23999999976</v>
      </c>
    </row>
    <row r="35" spans="1:39" x14ac:dyDescent="0.2">
      <c r="A35" s="1" t="s">
        <v>429</v>
      </c>
      <c r="B35" s="1" t="s">
        <v>430</v>
      </c>
      <c r="C35" s="90">
        <v>5805</v>
      </c>
      <c r="D35" s="90" t="s">
        <v>1051</v>
      </c>
      <c r="E35" s="56" t="s">
        <v>1962</v>
      </c>
      <c r="F35" s="126">
        <v>840438.54</v>
      </c>
      <c r="G35" s="126">
        <v>199952.37</v>
      </c>
      <c r="H35" s="126">
        <v>18754.96</v>
      </c>
      <c r="J35" s="56">
        <v>680873.64</v>
      </c>
      <c r="K35" s="56">
        <v>635807.18000000005</v>
      </c>
      <c r="O35" s="278">
        <v>100000</v>
      </c>
      <c r="P35" s="56"/>
      <c r="Q35" s="56"/>
      <c r="R35" s="56"/>
      <c r="S35" s="56">
        <v>2501284.2200000002</v>
      </c>
      <c r="U35" s="100">
        <v>1171196.6499999999</v>
      </c>
      <c r="V35" s="100">
        <v>817855.97</v>
      </c>
      <c r="W35" s="100">
        <v>1750.71</v>
      </c>
      <c r="Y35" s="100">
        <v>1100009.6000000001</v>
      </c>
      <c r="Z35" s="100">
        <v>116200</v>
      </c>
      <c r="AA35" s="127">
        <v>1522053.6</v>
      </c>
      <c r="AE35" s="127">
        <v>1100592.47</v>
      </c>
      <c r="AF35" s="127">
        <v>348018.69</v>
      </c>
      <c r="AH35" s="100">
        <f t="shared" si="1"/>
        <v>1059145.8700000001</v>
      </c>
      <c r="AI35" s="108">
        <f t="shared" si="2"/>
        <v>100000</v>
      </c>
      <c r="AJ35" s="26">
        <f t="shared" si="3"/>
        <v>959145.87000000011</v>
      </c>
      <c r="AK35" s="27">
        <f t="shared" si="4"/>
        <v>3207012.9299999997</v>
      </c>
      <c r="AL35" s="19">
        <f t="shared" si="5"/>
        <v>2970664.7600000002</v>
      </c>
      <c r="AM35" s="32">
        <f t="shared" si="6"/>
        <v>236348.16999999946</v>
      </c>
    </row>
    <row r="36" spans="1:39" x14ac:dyDescent="0.2">
      <c r="A36" s="1" t="s">
        <v>429</v>
      </c>
      <c r="B36" s="1" t="s">
        <v>430</v>
      </c>
      <c r="C36" s="90">
        <v>3290</v>
      </c>
      <c r="D36" s="90" t="s">
        <v>1052</v>
      </c>
      <c r="E36" s="56" t="s">
        <v>1963</v>
      </c>
      <c r="F36" s="126">
        <v>183944.24</v>
      </c>
      <c r="G36" s="126">
        <v>93334.6</v>
      </c>
      <c r="H36" s="126">
        <v>315.8</v>
      </c>
      <c r="J36" s="56">
        <v>498000.55</v>
      </c>
      <c r="K36" s="56">
        <v>1304458.8700000001</v>
      </c>
      <c r="P36" s="56"/>
      <c r="Q36" s="56">
        <v>-3423591.38</v>
      </c>
      <c r="R36" s="56"/>
      <c r="S36" s="56">
        <v>1692932.58</v>
      </c>
      <c r="U36" s="100">
        <v>879976.3</v>
      </c>
      <c r="V36" s="100">
        <v>610871.19999999995</v>
      </c>
      <c r="W36" s="100">
        <v>2433.6999999999998</v>
      </c>
      <c r="X36" s="100">
        <v>450</v>
      </c>
      <c r="Y36" s="100">
        <v>1065266</v>
      </c>
      <c r="Z36" s="100">
        <v>884100</v>
      </c>
      <c r="AA36" s="127">
        <v>1465858</v>
      </c>
      <c r="AE36" s="127">
        <v>860496.69</v>
      </c>
      <c r="AF36" s="127">
        <v>207633.21</v>
      </c>
      <c r="AH36" s="100">
        <f t="shared" si="1"/>
        <v>277594.63999999996</v>
      </c>
      <c r="AI36" s="108">
        <f t="shared" si="2"/>
        <v>0</v>
      </c>
      <c r="AJ36" s="26">
        <f t="shared" si="3"/>
        <v>277594.63999999996</v>
      </c>
      <c r="AK36" s="27">
        <f t="shared" si="4"/>
        <v>3443097.2</v>
      </c>
      <c r="AL36" s="19">
        <f t="shared" si="5"/>
        <v>2533987.9</v>
      </c>
      <c r="AM36" s="32">
        <f t="shared" si="6"/>
        <v>909109.30000000028</v>
      </c>
    </row>
    <row r="37" spans="1:39" x14ac:dyDescent="0.2">
      <c r="A37" s="1" t="s">
        <v>429</v>
      </c>
      <c r="B37" s="1" t="s">
        <v>430</v>
      </c>
      <c r="C37" s="90">
        <v>5014</v>
      </c>
      <c r="D37" s="90" t="s">
        <v>1053</v>
      </c>
      <c r="E37" s="56" t="s">
        <v>1964</v>
      </c>
      <c r="F37" s="126">
        <v>133018.34</v>
      </c>
      <c r="G37" s="126">
        <v>286605.46999999997</v>
      </c>
      <c r="H37" s="126">
        <v>18610</v>
      </c>
      <c r="J37" s="56">
        <v>1398417.99</v>
      </c>
      <c r="K37" s="56">
        <v>670680.87</v>
      </c>
      <c r="P37" s="56"/>
      <c r="Q37" s="56"/>
      <c r="R37" s="56"/>
      <c r="S37" s="56"/>
      <c r="U37" s="100">
        <v>1464086.88</v>
      </c>
      <c r="V37" s="100">
        <v>666895.11</v>
      </c>
      <c r="W37" s="100">
        <v>965.79</v>
      </c>
      <c r="Y37" s="100">
        <v>1588909</v>
      </c>
      <c r="AA37" s="127">
        <v>1799304</v>
      </c>
      <c r="AE37" s="127">
        <v>1121441.99</v>
      </c>
      <c r="AF37" s="127">
        <v>305178.39</v>
      </c>
      <c r="AH37" s="100">
        <f t="shared" si="1"/>
        <v>438233.80999999994</v>
      </c>
      <c r="AI37" s="108">
        <f t="shared" si="2"/>
        <v>0</v>
      </c>
      <c r="AJ37" s="26">
        <f t="shared" si="3"/>
        <v>438233.80999999994</v>
      </c>
      <c r="AK37" s="27">
        <f t="shared" si="4"/>
        <v>3720856.78</v>
      </c>
      <c r="AL37" s="19">
        <f t="shared" si="5"/>
        <v>3225924.3800000004</v>
      </c>
      <c r="AM37" s="32">
        <f t="shared" si="6"/>
        <v>494932.39999999944</v>
      </c>
    </row>
    <row r="38" spans="1:39" x14ac:dyDescent="0.2">
      <c r="A38" s="1" t="s">
        <v>429</v>
      </c>
      <c r="B38" s="1" t="s">
        <v>430</v>
      </c>
      <c r="C38" s="90">
        <v>4611</v>
      </c>
      <c r="D38" s="90" t="s">
        <v>1054</v>
      </c>
      <c r="E38" s="56" t="s">
        <v>1965</v>
      </c>
      <c r="F38" s="126">
        <v>520064.37</v>
      </c>
      <c r="G38" s="126">
        <v>208624.15</v>
      </c>
      <c r="H38" s="126">
        <v>2655</v>
      </c>
      <c r="J38" s="56">
        <v>1283881.81</v>
      </c>
      <c r="K38" s="56">
        <v>493201.66</v>
      </c>
      <c r="P38" s="56"/>
      <c r="Q38" s="56"/>
      <c r="R38" s="56"/>
      <c r="S38" s="56"/>
      <c r="U38" s="100">
        <v>1260461.3400000001</v>
      </c>
      <c r="V38" s="100">
        <v>329410.74</v>
      </c>
      <c r="W38" s="100">
        <v>1298.7</v>
      </c>
      <c r="Y38" s="100">
        <v>1469319.9</v>
      </c>
      <c r="Z38" s="100">
        <v>8750</v>
      </c>
      <c r="AA38" s="127">
        <v>1947973.9</v>
      </c>
      <c r="AE38" s="127">
        <v>1020359.74</v>
      </c>
      <c r="AF38" s="127">
        <v>154587.91</v>
      </c>
      <c r="AH38" s="100">
        <f t="shared" si="1"/>
        <v>731343.52</v>
      </c>
      <c r="AI38" s="108">
        <f t="shared" si="2"/>
        <v>0</v>
      </c>
      <c r="AJ38" s="26">
        <f t="shared" si="3"/>
        <v>731343.52</v>
      </c>
      <c r="AK38" s="27">
        <f t="shared" si="4"/>
        <v>3069240.6799999997</v>
      </c>
      <c r="AL38" s="19">
        <f t="shared" si="5"/>
        <v>3122921.55</v>
      </c>
      <c r="AM38" s="32">
        <f t="shared" si="6"/>
        <v>-53680.870000000112</v>
      </c>
    </row>
    <row r="39" spans="1:39" x14ac:dyDescent="0.2">
      <c r="A39" s="1" t="s">
        <v>433</v>
      </c>
      <c r="B39" s="1" t="s">
        <v>434</v>
      </c>
      <c r="C39" s="90">
        <v>2051</v>
      </c>
      <c r="D39" s="90" t="s">
        <v>1055</v>
      </c>
      <c r="E39" s="56" t="s">
        <v>1966</v>
      </c>
      <c r="F39" s="126">
        <v>667756.14</v>
      </c>
      <c r="G39" s="126">
        <v>34500</v>
      </c>
      <c r="H39" s="126">
        <v>71416.100000000006</v>
      </c>
      <c r="J39" s="56">
        <v>466145.5</v>
      </c>
      <c r="K39" s="56">
        <v>99784.58</v>
      </c>
      <c r="L39" s="278">
        <v>15650</v>
      </c>
      <c r="M39" s="278">
        <v>7700</v>
      </c>
      <c r="O39" s="278">
        <v>524456.68000000005</v>
      </c>
      <c r="P39" s="56">
        <v>60820.13</v>
      </c>
      <c r="Q39" s="56"/>
      <c r="R39" s="56"/>
      <c r="S39" s="56">
        <v>1814650.86</v>
      </c>
      <c r="U39" s="100">
        <v>839576.95</v>
      </c>
      <c r="V39" s="100">
        <v>3703.5</v>
      </c>
      <c r="Y39" s="100">
        <v>1606793.8</v>
      </c>
      <c r="Z39" s="100">
        <v>123400</v>
      </c>
      <c r="AA39" s="127">
        <v>1954473.8</v>
      </c>
      <c r="AC39" s="127">
        <v>32820</v>
      </c>
      <c r="AE39" s="127">
        <v>600479.18000000005</v>
      </c>
      <c r="AF39" s="127">
        <v>138003.89000000001</v>
      </c>
      <c r="AH39" s="100">
        <f t="shared" si="1"/>
        <v>773672.24</v>
      </c>
      <c r="AI39" s="108">
        <f t="shared" si="2"/>
        <v>547806.68000000005</v>
      </c>
      <c r="AJ39" s="26">
        <f t="shared" si="3"/>
        <v>225865.55999999994</v>
      </c>
      <c r="AK39" s="27">
        <f t="shared" si="4"/>
        <v>2573474.25</v>
      </c>
      <c r="AL39" s="19">
        <f t="shared" si="5"/>
        <v>2725776.87</v>
      </c>
      <c r="AM39" s="32">
        <f t="shared" si="6"/>
        <v>-152302.62000000011</v>
      </c>
    </row>
    <row r="40" spans="1:39" x14ac:dyDescent="0.2">
      <c r="A40" s="1" t="s">
        <v>433</v>
      </c>
      <c r="B40" s="1" t="s">
        <v>434</v>
      </c>
      <c r="C40" s="90">
        <v>1787</v>
      </c>
      <c r="D40" s="90" t="s">
        <v>1056</v>
      </c>
      <c r="E40" s="56" t="s">
        <v>1967</v>
      </c>
      <c r="F40" s="126">
        <v>387592.12</v>
      </c>
      <c r="G40" s="126">
        <v>0</v>
      </c>
      <c r="H40" s="126">
        <v>64377</v>
      </c>
      <c r="J40" s="56">
        <v>802631.98</v>
      </c>
      <c r="K40" s="56">
        <v>226315.79</v>
      </c>
      <c r="L40" s="278">
        <v>10005</v>
      </c>
      <c r="M40" s="278">
        <v>9325</v>
      </c>
      <c r="O40" s="278">
        <v>320356.87</v>
      </c>
      <c r="P40" s="56">
        <v>7777.96</v>
      </c>
      <c r="Q40" s="56"/>
      <c r="R40" s="56">
        <v>56483.519999999997</v>
      </c>
      <c r="S40" s="56">
        <v>1633793.05</v>
      </c>
      <c r="U40" s="100">
        <v>1178391.6499999999</v>
      </c>
      <c r="V40" s="100">
        <v>32222</v>
      </c>
      <c r="W40" s="100">
        <v>202.42</v>
      </c>
      <c r="Y40" s="100">
        <v>1559948.8</v>
      </c>
      <c r="Z40" s="100">
        <v>204800</v>
      </c>
      <c r="AA40" s="127">
        <v>1964088.8</v>
      </c>
      <c r="AC40" s="127">
        <v>4400</v>
      </c>
      <c r="AE40" s="127">
        <v>751641.52</v>
      </c>
      <c r="AF40" s="127">
        <v>191179.81</v>
      </c>
      <c r="AH40" s="100">
        <f t="shared" si="1"/>
        <v>451969.12</v>
      </c>
      <c r="AI40" s="108">
        <f t="shared" si="2"/>
        <v>339686.87</v>
      </c>
      <c r="AJ40" s="26">
        <f t="shared" si="3"/>
        <v>112282.25</v>
      </c>
      <c r="AK40" s="27">
        <f t="shared" si="4"/>
        <v>2975564.87</v>
      </c>
      <c r="AL40" s="19">
        <f t="shared" si="5"/>
        <v>2911310.1300000004</v>
      </c>
      <c r="AM40" s="32">
        <f t="shared" si="6"/>
        <v>64254.739999999758</v>
      </c>
    </row>
    <row r="41" spans="1:39" x14ac:dyDescent="0.2">
      <c r="A41" s="1" t="s">
        <v>433</v>
      </c>
      <c r="B41" s="1" t="s">
        <v>434</v>
      </c>
      <c r="C41" s="90">
        <v>2904</v>
      </c>
      <c r="D41" s="90" t="s">
        <v>1057</v>
      </c>
      <c r="E41" s="56" t="s">
        <v>1968</v>
      </c>
      <c r="F41" s="126">
        <v>533860.27</v>
      </c>
      <c r="G41" s="126">
        <v>28800</v>
      </c>
      <c r="H41" s="126">
        <v>27370</v>
      </c>
      <c r="J41" s="56">
        <v>1126994.78</v>
      </c>
      <c r="K41" s="56">
        <v>518638.76</v>
      </c>
      <c r="L41" s="278">
        <v>6488</v>
      </c>
      <c r="M41" s="278">
        <v>11375</v>
      </c>
      <c r="P41" s="56"/>
      <c r="Q41" s="56"/>
      <c r="R41" s="56">
        <v>-179774.66</v>
      </c>
      <c r="S41" s="56">
        <v>174893.33</v>
      </c>
      <c r="U41" s="100">
        <v>794242.1</v>
      </c>
      <c r="V41" s="100">
        <v>10000</v>
      </c>
      <c r="W41" s="100">
        <v>1446.09</v>
      </c>
      <c r="Y41" s="100">
        <v>1194335.5</v>
      </c>
      <c r="Z41" s="100">
        <v>134700</v>
      </c>
      <c r="AA41" s="127">
        <v>1494702.5</v>
      </c>
      <c r="AE41" s="127">
        <v>549375.66</v>
      </c>
      <c r="AF41" s="127">
        <v>288104.03999999998</v>
      </c>
      <c r="AH41" s="100">
        <f t="shared" si="1"/>
        <v>590030.27</v>
      </c>
      <c r="AI41" s="108">
        <f t="shared" si="2"/>
        <v>17863</v>
      </c>
      <c r="AJ41" s="26">
        <f t="shared" si="3"/>
        <v>572167.27</v>
      </c>
      <c r="AK41" s="27">
        <f t="shared" si="4"/>
        <v>2134723.69</v>
      </c>
      <c r="AL41" s="19">
        <f t="shared" si="5"/>
        <v>2332182.2000000002</v>
      </c>
      <c r="AM41" s="32">
        <f t="shared" si="6"/>
        <v>-197458.51000000024</v>
      </c>
    </row>
    <row r="42" spans="1:39" x14ac:dyDescent="0.2">
      <c r="A42" s="1" t="s">
        <v>433</v>
      </c>
      <c r="B42" s="1" t="s">
        <v>434</v>
      </c>
      <c r="C42" s="90">
        <v>3978</v>
      </c>
      <c r="D42" s="90" t="s">
        <v>1058</v>
      </c>
      <c r="E42" s="56" t="s">
        <v>1969</v>
      </c>
      <c r="F42" s="126">
        <v>1897351.97</v>
      </c>
      <c r="G42" s="126">
        <v>0</v>
      </c>
      <c r="H42" s="126">
        <v>116498</v>
      </c>
      <c r="J42" s="56">
        <v>1356279.32</v>
      </c>
      <c r="K42" s="56">
        <v>384506.85</v>
      </c>
      <c r="L42" s="278">
        <v>47729</v>
      </c>
      <c r="M42" s="278">
        <v>10228</v>
      </c>
      <c r="O42" s="278">
        <v>1477072.38</v>
      </c>
      <c r="P42" s="56">
        <v>54000</v>
      </c>
      <c r="Q42" s="56"/>
      <c r="R42" s="56">
        <v>-288380.88</v>
      </c>
      <c r="S42" s="56">
        <v>1781475.04</v>
      </c>
      <c r="U42" s="100">
        <v>1495103.98</v>
      </c>
      <c r="V42" s="100">
        <v>463500</v>
      </c>
      <c r="Y42" s="100">
        <v>2048724.4</v>
      </c>
      <c r="Z42" s="100">
        <v>196000</v>
      </c>
      <c r="AA42" s="127">
        <v>2426569.4</v>
      </c>
      <c r="AE42" s="127">
        <v>1194946.82</v>
      </c>
      <c r="AF42" s="127">
        <v>268548.53999999998</v>
      </c>
      <c r="AH42" s="100">
        <f t="shared" si="1"/>
        <v>2013849.97</v>
      </c>
      <c r="AI42" s="108">
        <f t="shared" si="2"/>
        <v>1535029.38</v>
      </c>
      <c r="AJ42" s="26">
        <f t="shared" si="3"/>
        <v>478820.59000000008</v>
      </c>
      <c r="AK42" s="27">
        <f t="shared" si="4"/>
        <v>4203328.38</v>
      </c>
      <c r="AL42" s="19">
        <f t="shared" si="5"/>
        <v>3890064.76</v>
      </c>
      <c r="AM42" s="32">
        <f t="shared" si="6"/>
        <v>313263.62000000011</v>
      </c>
    </row>
    <row r="43" spans="1:39" x14ac:dyDescent="0.2">
      <c r="A43" s="1" t="s">
        <v>433</v>
      </c>
      <c r="B43" s="1" t="s">
        <v>434</v>
      </c>
      <c r="C43" s="90">
        <v>3763</v>
      </c>
      <c r="D43" s="90" t="s">
        <v>1059</v>
      </c>
      <c r="E43" s="56" t="s">
        <v>1970</v>
      </c>
      <c r="F43" s="126">
        <v>282854.56</v>
      </c>
      <c r="G43" s="126">
        <v>0</v>
      </c>
      <c r="H43" s="126">
        <v>42020.61</v>
      </c>
      <c r="J43" s="56">
        <v>387759.74</v>
      </c>
      <c r="K43" s="56">
        <v>265003.49</v>
      </c>
      <c r="L43" s="278">
        <v>23189</v>
      </c>
      <c r="M43" s="278">
        <v>7700</v>
      </c>
      <c r="O43" s="278">
        <v>148.69</v>
      </c>
      <c r="P43" s="56"/>
      <c r="Q43" s="56"/>
      <c r="R43" s="56">
        <v>-598288.23</v>
      </c>
      <c r="S43" s="56">
        <v>1769380.27</v>
      </c>
      <c r="U43" s="100">
        <v>1490194.79</v>
      </c>
      <c r="W43" s="100">
        <v>747.53</v>
      </c>
      <c r="Y43" s="100">
        <v>1988130.6</v>
      </c>
      <c r="Z43" s="100">
        <v>204600</v>
      </c>
      <c r="AA43" s="127">
        <v>2570580.6</v>
      </c>
      <c r="AE43" s="127">
        <v>946896.75</v>
      </c>
      <c r="AF43" s="127">
        <v>195228.6</v>
      </c>
      <c r="AH43" s="100">
        <f t="shared" si="1"/>
        <v>324875.17</v>
      </c>
      <c r="AI43" s="108">
        <f t="shared" si="2"/>
        <v>31037.69</v>
      </c>
      <c r="AJ43" s="26">
        <f t="shared" si="3"/>
        <v>293837.48</v>
      </c>
      <c r="AK43" s="27">
        <f t="shared" si="4"/>
        <v>3683672.92</v>
      </c>
      <c r="AL43" s="19">
        <f t="shared" si="5"/>
        <v>3712705.95</v>
      </c>
      <c r="AM43" s="32">
        <f t="shared" si="6"/>
        <v>-29033.030000000261</v>
      </c>
    </row>
    <row r="44" spans="1:39" x14ac:dyDescent="0.2">
      <c r="A44" s="1" t="s">
        <v>433</v>
      </c>
      <c r="B44" s="1" t="s">
        <v>434</v>
      </c>
      <c r="C44" s="90">
        <v>973</v>
      </c>
      <c r="D44" s="90" t="s">
        <v>1060</v>
      </c>
      <c r="E44" s="56" t="s">
        <v>1971</v>
      </c>
      <c r="F44" s="126">
        <v>29861.24</v>
      </c>
      <c r="G44" s="126">
        <v>0</v>
      </c>
      <c r="H44" s="126">
        <v>19900</v>
      </c>
      <c r="J44" s="56">
        <v>1196822.29</v>
      </c>
      <c r="K44" s="56">
        <v>166579.28</v>
      </c>
      <c r="L44" s="278">
        <v>10424</v>
      </c>
      <c r="M44" s="278">
        <v>9100</v>
      </c>
      <c r="P44" s="56">
        <v>5298.5</v>
      </c>
      <c r="Q44" s="56"/>
      <c r="R44" s="56">
        <v>1818</v>
      </c>
      <c r="S44" s="56">
        <v>2854151.72</v>
      </c>
      <c r="U44" s="100">
        <v>681560.26</v>
      </c>
      <c r="V44" s="100">
        <v>25866.48</v>
      </c>
      <c r="W44" s="100">
        <v>138.04</v>
      </c>
      <c r="Y44" s="100">
        <v>1351222</v>
      </c>
      <c r="Z44" s="100">
        <v>114100</v>
      </c>
      <c r="AA44" s="127">
        <v>1715652</v>
      </c>
      <c r="AE44" s="127">
        <v>421510.58</v>
      </c>
      <c r="AF44" s="127">
        <v>234348.57</v>
      </c>
      <c r="AH44" s="100">
        <f t="shared" si="1"/>
        <v>49761.240000000005</v>
      </c>
      <c r="AI44" s="108">
        <f t="shared" si="2"/>
        <v>19524</v>
      </c>
      <c r="AJ44" s="26">
        <f t="shared" si="3"/>
        <v>30237.240000000005</v>
      </c>
      <c r="AK44" s="27">
        <f t="shared" si="4"/>
        <v>2172886.7800000003</v>
      </c>
      <c r="AL44" s="19">
        <f t="shared" si="5"/>
        <v>2371511.15</v>
      </c>
      <c r="AM44" s="32">
        <f t="shared" si="6"/>
        <v>-198624.36999999965</v>
      </c>
    </row>
    <row r="45" spans="1:39" x14ac:dyDescent="0.2">
      <c r="A45" s="1" t="s">
        <v>433</v>
      </c>
      <c r="B45" s="1" t="s">
        <v>434</v>
      </c>
      <c r="C45" s="90">
        <v>4069</v>
      </c>
      <c r="D45" s="90" t="s">
        <v>1061</v>
      </c>
      <c r="E45" s="56" t="s">
        <v>1972</v>
      </c>
      <c r="F45" s="126">
        <v>161152.79</v>
      </c>
      <c r="G45" s="126">
        <v>23400</v>
      </c>
      <c r="H45" s="126">
        <v>22330.5</v>
      </c>
      <c r="J45" s="56">
        <v>508110.18</v>
      </c>
      <c r="K45" s="56">
        <v>182185.14</v>
      </c>
      <c r="L45" s="278">
        <v>7436</v>
      </c>
      <c r="M45" s="278">
        <v>9100</v>
      </c>
      <c r="P45" s="56"/>
      <c r="Q45" s="56"/>
      <c r="R45" s="56">
        <v>17632.43</v>
      </c>
      <c r="S45" s="56">
        <v>1653756.5</v>
      </c>
      <c r="U45" s="100">
        <v>1244720.6599999999</v>
      </c>
      <c r="W45" s="100">
        <v>537.11</v>
      </c>
      <c r="Y45" s="100">
        <v>799528</v>
      </c>
      <c r="Z45" s="100">
        <v>114600</v>
      </c>
      <c r="AA45" s="127">
        <v>1407398</v>
      </c>
      <c r="AE45" s="127">
        <v>604774.49</v>
      </c>
      <c r="AF45" s="127">
        <v>189255.59</v>
      </c>
      <c r="AH45" s="100">
        <f t="shared" si="1"/>
        <v>206883.29</v>
      </c>
      <c r="AI45" s="108">
        <f t="shared" si="2"/>
        <v>16536</v>
      </c>
      <c r="AJ45" s="26">
        <f t="shared" si="3"/>
        <v>190347.29</v>
      </c>
      <c r="AK45" s="27">
        <f t="shared" si="4"/>
        <v>2159385.77</v>
      </c>
      <c r="AL45" s="19">
        <f t="shared" si="5"/>
        <v>2201428.08</v>
      </c>
      <c r="AM45" s="32">
        <f t="shared" si="6"/>
        <v>-42042.310000000056</v>
      </c>
    </row>
    <row r="46" spans="1:39" x14ac:dyDescent="0.2">
      <c r="A46" s="1" t="s">
        <v>433</v>
      </c>
      <c r="B46" s="1" t="s">
        <v>434</v>
      </c>
      <c r="C46" s="90">
        <v>5012</v>
      </c>
      <c r="D46" s="90" t="s">
        <v>1062</v>
      </c>
      <c r="E46" s="56" t="s">
        <v>1973</v>
      </c>
      <c r="F46" s="126">
        <v>201547.32</v>
      </c>
      <c r="G46" s="126">
        <v>149508.37</v>
      </c>
      <c r="H46" s="126">
        <v>61978.66</v>
      </c>
      <c r="J46" s="56">
        <v>875335.45</v>
      </c>
      <c r="K46" s="56">
        <v>323006.57</v>
      </c>
      <c r="L46" s="278">
        <v>12815</v>
      </c>
      <c r="M46" s="278">
        <v>45380</v>
      </c>
      <c r="O46" s="278">
        <v>20000</v>
      </c>
      <c r="P46" s="56"/>
      <c r="Q46" s="56"/>
      <c r="R46" s="56">
        <v>126788</v>
      </c>
      <c r="S46" s="56">
        <v>1474437.8</v>
      </c>
      <c r="U46" s="100">
        <v>1097175.3500000001</v>
      </c>
      <c r="W46" s="100">
        <v>361.23</v>
      </c>
      <c r="Y46" s="100">
        <v>891441</v>
      </c>
      <c r="Z46" s="100">
        <v>79300</v>
      </c>
      <c r="AA46" s="127">
        <v>1319026</v>
      </c>
      <c r="AE46" s="127">
        <v>542938.16</v>
      </c>
      <c r="AF46" s="127">
        <v>201411.77</v>
      </c>
      <c r="AH46" s="100">
        <f t="shared" si="1"/>
        <v>413034.35</v>
      </c>
      <c r="AI46" s="108">
        <f t="shared" si="2"/>
        <v>78195</v>
      </c>
      <c r="AJ46" s="26">
        <f t="shared" si="3"/>
        <v>334839.34999999998</v>
      </c>
      <c r="AK46" s="27">
        <f t="shared" si="4"/>
        <v>2068277.58</v>
      </c>
      <c r="AL46" s="19">
        <f t="shared" si="5"/>
        <v>2063375.9300000002</v>
      </c>
      <c r="AM46" s="32">
        <f t="shared" si="6"/>
        <v>4901.6499999999069</v>
      </c>
    </row>
    <row r="47" spans="1:39" x14ac:dyDescent="0.2">
      <c r="A47" s="1" t="s">
        <v>433</v>
      </c>
      <c r="B47" s="1" t="s">
        <v>434</v>
      </c>
      <c r="C47" s="90">
        <v>5988</v>
      </c>
      <c r="D47" s="90" t="s">
        <v>1063</v>
      </c>
      <c r="E47" s="56" t="s">
        <v>1974</v>
      </c>
      <c r="F47" s="126">
        <v>507388.94</v>
      </c>
      <c r="G47" s="126">
        <v>38708.86</v>
      </c>
      <c r="H47" s="126">
        <v>44430.9</v>
      </c>
      <c r="J47" s="56">
        <v>1285237.22</v>
      </c>
      <c r="K47" s="56">
        <v>251008.19</v>
      </c>
      <c r="L47" s="278">
        <v>44550</v>
      </c>
      <c r="M47" s="278">
        <v>11275</v>
      </c>
      <c r="O47" s="278">
        <v>8</v>
      </c>
      <c r="P47" s="56"/>
      <c r="Q47" s="56"/>
      <c r="R47" s="56">
        <v>-96991</v>
      </c>
      <c r="S47" s="56">
        <v>2017007.85</v>
      </c>
      <c r="U47" s="100">
        <v>1682841</v>
      </c>
      <c r="V47" s="100">
        <v>410400</v>
      </c>
      <c r="Y47" s="100">
        <v>994008</v>
      </c>
      <c r="Z47" s="100">
        <v>84750</v>
      </c>
      <c r="AA47" s="127">
        <v>1603287</v>
      </c>
      <c r="AE47" s="127">
        <v>912132.19</v>
      </c>
      <c r="AF47" s="127">
        <v>230014.2</v>
      </c>
      <c r="AH47" s="100">
        <f t="shared" si="1"/>
        <v>590528.70000000007</v>
      </c>
      <c r="AI47" s="108">
        <f t="shared" si="2"/>
        <v>55833</v>
      </c>
      <c r="AJ47" s="26">
        <f t="shared" si="3"/>
        <v>534695.70000000007</v>
      </c>
      <c r="AK47" s="27">
        <f t="shared" si="4"/>
        <v>3171999</v>
      </c>
      <c r="AL47" s="19">
        <f t="shared" si="5"/>
        <v>2745433.39</v>
      </c>
      <c r="AM47" s="32">
        <f t="shared" si="6"/>
        <v>426565.60999999987</v>
      </c>
    </row>
    <row r="48" spans="1:39" x14ac:dyDescent="0.2">
      <c r="A48" s="1" t="s">
        <v>433</v>
      </c>
      <c r="B48" s="1" t="s">
        <v>434</v>
      </c>
      <c r="C48" s="90">
        <v>2518</v>
      </c>
      <c r="D48" s="90" t="s">
        <v>1064</v>
      </c>
      <c r="E48" s="56" t="s">
        <v>1975</v>
      </c>
      <c r="F48" s="126">
        <v>194541.38</v>
      </c>
      <c r="G48" s="126">
        <v>0</v>
      </c>
      <c r="H48" s="126">
        <v>30280</v>
      </c>
      <c r="J48" s="56">
        <v>1360324.21</v>
      </c>
      <c r="K48" s="56">
        <v>192691.18</v>
      </c>
      <c r="L48" s="278">
        <v>5861</v>
      </c>
      <c r="M48" s="278">
        <v>7150</v>
      </c>
      <c r="P48" s="56"/>
      <c r="Q48" s="56"/>
      <c r="R48" s="56">
        <v>745.05</v>
      </c>
      <c r="S48" s="56">
        <v>216270.07999999999</v>
      </c>
      <c r="U48" s="100">
        <v>699726.4</v>
      </c>
      <c r="V48" s="100">
        <v>213475</v>
      </c>
      <c r="W48" s="100">
        <v>444.68</v>
      </c>
      <c r="Y48" s="100">
        <v>1036215</v>
      </c>
      <c r="Z48" s="100">
        <v>127400</v>
      </c>
      <c r="AA48" s="127">
        <v>1375081</v>
      </c>
      <c r="AE48" s="127">
        <v>741887.11</v>
      </c>
      <c r="AF48" s="127">
        <v>199420.38</v>
      </c>
      <c r="AH48" s="100">
        <f t="shared" si="1"/>
        <v>224821.38</v>
      </c>
      <c r="AI48" s="108">
        <f t="shared" si="2"/>
        <v>13011</v>
      </c>
      <c r="AJ48" s="26">
        <f t="shared" si="3"/>
        <v>211810.38</v>
      </c>
      <c r="AK48" s="27">
        <f t="shared" si="4"/>
        <v>2077261.08</v>
      </c>
      <c r="AL48" s="19">
        <f t="shared" si="5"/>
        <v>2316388.4899999998</v>
      </c>
      <c r="AM48" s="32">
        <f t="shared" si="6"/>
        <v>-239127.40999999968</v>
      </c>
    </row>
    <row r="49" spans="1:39" x14ac:dyDescent="0.2">
      <c r="A49" s="1" t="s">
        <v>433</v>
      </c>
      <c r="B49" s="1" t="s">
        <v>434</v>
      </c>
      <c r="C49" s="90">
        <v>5747</v>
      </c>
      <c r="D49" s="90" t="s">
        <v>1065</v>
      </c>
      <c r="E49" s="56" t="s">
        <v>1976</v>
      </c>
      <c r="F49" s="126">
        <v>465419.7</v>
      </c>
      <c r="G49" s="126">
        <v>35000</v>
      </c>
      <c r="H49" s="126">
        <v>111779</v>
      </c>
      <c r="J49" s="56">
        <v>1393916.86</v>
      </c>
      <c r="K49" s="56">
        <v>315384</v>
      </c>
      <c r="L49" s="278">
        <v>15419</v>
      </c>
      <c r="M49" s="278">
        <v>7700</v>
      </c>
      <c r="O49" s="278">
        <v>354.88</v>
      </c>
      <c r="P49" s="56">
        <v>204166.71</v>
      </c>
      <c r="Q49" s="56"/>
      <c r="R49" s="56"/>
      <c r="S49" s="56">
        <v>2076002.99</v>
      </c>
      <c r="U49" s="100">
        <v>2225867.41</v>
      </c>
      <c r="V49" s="100">
        <v>105499.96</v>
      </c>
      <c r="W49" s="100">
        <v>721.81</v>
      </c>
      <c r="Y49" s="100">
        <v>1487525.5</v>
      </c>
      <c r="Z49" s="100">
        <v>125300</v>
      </c>
      <c r="AA49" s="127">
        <v>2378902.5</v>
      </c>
      <c r="AE49" s="127">
        <v>1043399.32</v>
      </c>
      <c r="AF49" s="127">
        <v>250020.03</v>
      </c>
      <c r="AH49" s="100">
        <f t="shared" si="1"/>
        <v>612198.69999999995</v>
      </c>
      <c r="AI49" s="108">
        <f t="shared" si="2"/>
        <v>23473.88</v>
      </c>
      <c r="AJ49" s="26">
        <f t="shared" si="3"/>
        <v>588724.81999999995</v>
      </c>
      <c r="AK49" s="27">
        <f t="shared" si="4"/>
        <v>3944914.68</v>
      </c>
      <c r="AL49" s="19">
        <f t="shared" si="5"/>
        <v>3672321.8499999996</v>
      </c>
      <c r="AM49" s="32">
        <f t="shared" si="6"/>
        <v>272592.83000000054</v>
      </c>
    </row>
    <row r="50" spans="1:39" x14ac:dyDescent="0.2">
      <c r="A50" s="1" t="s">
        <v>433</v>
      </c>
      <c r="B50" s="1" t="s">
        <v>434</v>
      </c>
      <c r="C50" s="90">
        <v>3454</v>
      </c>
      <c r="D50" s="90" t="s">
        <v>1066</v>
      </c>
      <c r="E50" s="56" t="s">
        <v>1977</v>
      </c>
      <c r="F50" s="126">
        <v>262412.65000000002</v>
      </c>
      <c r="G50" s="126">
        <v>32630</v>
      </c>
      <c r="H50" s="126">
        <v>40438</v>
      </c>
      <c r="J50" s="56">
        <v>772451.51</v>
      </c>
      <c r="K50" s="56">
        <v>249524.92</v>
      </c>
      <c r="L50" s="278">
        <v>36482</v>
      </c>
      <c r="M50" s="278">
        <v>20075</v>
      </c>
      <c r="O50" s="278">
        <v>5.9</v>
      </c>
      <c r="P50" s="56"/>
      <c r="Q50" s="56"/>
      <c r="R50" s="56">
        <v>1645.73</v>
      </c>
      <c r="S50" s="56">
        <v>2700044.99</v>
      </c>
      <c r="U50" s="100">
        <v>1453488.89</v>
      </c>
      <c r="V50" s="100">
        <v>165225</v>
      </c>
      <c r="Y50" s="100">
        <v>808298</v>
      </c>
      <c r="Z50" s="100">
        <v>97300</v>
      </c>
      <c r="AA50" s="127">
        <v>1452943</v>
      </c>
      <c r="AE50" s="127">
        <v>649293.71</v>
      </c>
      <c r="AF50" s="127">
        <v>288194.58</v>
      </c>
      <c r="AH50" s="100">
        <f t="shared" si="1"/>
        <v>335480.65000000002</v>
      </c>
      <c r="AI50" s="108">
        <f t="shared" si="2"/>
        <v>56562.9</v>
      </c>
      <c r="AJ50" s="26">
        <f t="shared" si="3"/>
        <v>278917.75</v>
      </c>
      <c r="AK50" s="27">
        <f t="shared" si="4"/>
        <v>2524311.8899999997</v>
      </c>
      <c r="AL50" s="19">
        <f t="shared" si="5"/>
        <v>2390431.29</v>
      </c>
      <c r="AM50" s="32">
        <f t="shared" si="6"/>
        <v>133880.59999999963</v>
      </c>
    </row>
    <row r="51" spans="1:39" x14ac:dyDescent="0.2">
      <c r="A51" s="1" t="s">
        <v>433</v>
      </c>
      <c r="B51" s="1" t="s">
        <v>434</v>
      </c>
      <c r="C51" s="90">
        <v>3787</v>
      </c>
      <c r="D51" s="90" t="s">
        <v>1067</v>
      </c>
      <c r="E51" s="56" t="s">
        <v>1978</v>
      </c>
      <c r="F51" s="126">
        <v>261461.23</v>
      </c>
      <c r="G51" s="126">
        <v>0</v>
      </c>
      <c r="H51" s="126">
        <v>52770</v>
      </c>
      <c r="J51" s="56">
        <v>901112.53</v>
      </c>
      <c r="K51" s="56">
        <v>176733.85</v>
      </c>
      <c r="L51" s="278">
        <v>6562</v>
      </c>
      <c r="M51" s="278">
        <v>7700</v>
      </c>
      <c r="O51" s="278">
        <v>0</v>
      </c>
      <c r="P51" s="56">
        <v>56255.63</v>
      </c>
      <c r="Q51" s="56"/>
      <c r="R51" s="56">
        <v>-278017.2</v>
      </c>
      <c r="S51" s="56">
        <v>1671717.03</v>
      </c>
      <c r="U51" s="100">
        <v>1577005.85</v>
      </c>
      <c r="V51" s="100">
        <v>164311.92000000001</v>
      </c>
      <c r="Y51" s="100">
        <v>1066357</v>
      </c>
      <c r="Z51" s="100">
        <v>119900</v>
      </c>
      <c r="AA51" s="127">
        <v>1607864</v>
      </c>
      <c r="AE51" s="127">
        <v>1113943.0900000001</v>
      </c>
      <c r="AF51" s="127">
        <v>206926.97</v>
      </c>
      <c r="AH51" s="100">
        <f t="shared" si="1"/>
        <v>314231.23</v>
      </c>
      <c r="AI51" s="108">
        <f t="shared" si="2"/>
        <v>14262</v>
      </c>
      <c r="AJ51" s="26">
        <f t="shared" si="3"/>
        <v>299969.23</v>
      </c>
      <c r="AK51" s="27">
        <f t="shared" si="4"/>
        <v>2927574.77</v>
      </c>
      <c r="AL51" s="19">
        <f t="shared" si="5"/>
        <v>2928734.06</v>
      </c>
      <c r="AM51" s="32">
        <f t="shared" si="6"/>
        <v>-1159.2900000000373</v>
      </c>
    </row>
    <row r="52" spans="1:39" x14ac:dyDescent="0.2">
      <c r="A52" s="1" t="s">
        <v>433</v>
      </c>
      <c r="B52" s="1" t="s">
        <v>434</v>
      </c>
      <c r="C52" s="90">
        <v>4306</v>
      </c>
      <c r="D52" s="90" t="s">
        <v>1068</v>
      </c>
      <c r="E52" s="56" t="s">
        <v>1979</v>
      </c>
      <c r="F52" s="126">
        <v>302256.39</v>
      </c>
      <c r="G52" s="126">
        <v>0</v>
      </c>
      <c r="H52" s="126">
        <v>31935</v>
      </c>
      <c r="J52" s="56">
        <v>946371.35</v>
      </c>
      <c r="K52" s="56">
        <v>254346.38</v>
      </c>
      <c r="L52" s="278">
        <v>9249</v>
      </c>
      <c r="M52" s="278">
        <v>9450</v>
      </c>
      <c r="O52" s="278">
        <v>761</v>
      </c>
      <c r="P52" s="56"/>
      <c r="Q52" s="56"/>
      <c r="R52" s="56">
        <v>34491</v>
      </c>
      <c r="S52" s="56">
        <v>579857.57999999996</v>
      </c>
      <c r="U52" s="100">
        <v>1194590.44</v>
      </c>
      <c r="V52" s="100">
        <v>397128</v>
      </c>
      <c r="W52" s="100">
        <v>826.88</v>
      </c>
      <c r="Y52" s="100">
        <v>576483.73</v>
      </c>
      <c r="Z52" s="100">
        <v>93800</v>
      </c>
      <c r="AA52" s="127">
        <v>1005907.73</v>
      </c>
      <c r="AE52" s="127">
        <v>1260607.76</v>
      </c>
      <c r="AF52" s="127">
        <v>220825.97</v>
      </c>
      <c r="AH52" s="100">
        <f t="shared" si="1"/>
        <v>334191.39</v>
      </c>
      <c r="AI52" s="108">
        <f t="shared" si="2"/>
        <v>19460</v>
      </c>
      <c r="AJ52" s="26">
        <f t="shared" si="3"/>
        <v>314731.39</v>
      </c>
      <c r="AK52" s="27">
        <f t="shared" si="4"/>
        <v>2262829.0499999998</v>
      </c>
      <c r="AL52" s="19">
        <f t="shared" si="5"/>
        <v>2487341.4600000004</v>
      </c>
      <c r="AM52" s="32">
        <f t="shared" si="6"/>
        <v>-224512.41000000061</v>
      </c>
    </row>
    <row r="53" spans="1:39" x14ac:dyDescent="0.2">
      <c r="A53" s="1" t="s">
        <v>433</v>
      </c>
      <c r="B53" s="1" t="s">
        <v>434</v>
      </c>
      <c r="C53" s="90">
        <v>2587</v>
      </c>
      <c r="D53" s="90" t="s">
        <v>1069</v>
      </c>
      <c r="E53" s="56" t="s">
        <v>1980</v>
      </c>
      <c r="F53" s="126">
        <v>281596.51</v>
      </c>
      <c r="G53" s="126">
        <v>13000</v>
      </c>
      <c r="H53" s="126">
        <v>19712</v>
      </c>
      <c r="J53" s="56">
        <v>1220896</v>
      </c>
      <c r="K53" s="56">
        <v>324079.53999999998</v>
      </c>
      <c r="L53" s="278">
        <v>11482</v>
      </c>
      <c r="M53" s="278">
        <v>6240</v>
      </c>
      <c r="O53" s="278">
        <v>0</v>
      </c>
      <c r="P53" s="56"/>
      <c r="Q53" s="56"/>
      <c r="R53" s="56">
        <v>3.31</v>
      </c>
      <c r="S53" s="56">
        <v>446722.69</v>
      </c>
      <c r="U53" s="100">
        <v>1257325.43</v>
      </c>
      <c r="W53" s="100">
        <v>535.21</v>
      </c>
      <c r="Y53" s="100">
        <v>1173951.5</v>
      </c>
      <c r="Z53" s="100">
        <v>72200</v>
      </c>
      <c r="AA53" s="127">
        <v>1577010.81</v>
      </c>
      <c r="AE53" s="127">
        <v>702539.54</v>
      </c>
      <c r="AF53" s="127">
        <v>266096.13</v>
      </c>
      <c r="AH53" s="100">
        <f t="shared" si="1"/>
        <v>314308.51</v>
      </c>
      <c r="AI53" s="108">
        <f t="shared" si="2"/>
        <v>17722</v>
      </c>
      <c r="AJ53" s="26">
        <f t="shared" si="3"/>
        <v>296586.51</v>
      </c>
      <c r="AK53" s="27">
        <f t="shared" si="4"/>
        <v>2504012.1399999997</v>
      </c>
      <c r="AL53" s="19">
        <f t="shared" si="5"/>
        <v>2545646.48</v>
      </c>
      <c r="AM53" s="32">
        <f t="shared" si="6"/>
        <v>-41634.340000000317</v>
      </c>
    </row>
    <row r="54" spans="1:39" x14ac:dyDescent="0.2">
      <c r="A54" s="1" t="s">
        <v>437</v>
      </c>
      <c r="B54" s="1" t="s">
        <v>438</v>
      </c>
      <c r="C54" s="90">
        <v>2455</v>
      </c>
      <c r="D54" s="90" t="s">
        <v>1070</v>
      </c>
      <c r="E54" s="56" t="s">
        <v>1983</v>
      </c>
      <c r="F54" s="126">
        <v>174266.87</v>
      </c>
      <c r="G54" s="126">
        <v>5000</v>
      </c>
      <c r="H54" s="126">
        <v>56649.42</v>
      </c>
      <c r="J54" s="56">
        <v>111215.62</v>
      </c>
      <c r="K54" s="56">
        <v>629732.14</v>
      </c>
      <c r="L54" s="278">
        <v>5377</v>
      </c>
      <c r="M54" s="278">
        <v>98627.68</v>
      </c>
      <c r="O54" s="278">
        <v>37.380000000000003</v>
      </c>
      <c r="P54" s="56"/>
      <c r="Q54" s="56">
        <v>8348.7199999999993</v>
      </c>
      <c r="R54" s="56">
        <v>-561938.98</v>
      </c>
      <c r="S54" s="56">
        <v>1557377.06</v>
      </c>
      <c r="U54" s="100">
        <v>485949.97</v>
      </c>
      <c r="V54" s="100">
        <v>100000</v>
      </c>
      <c r="W54" s="100">
        <v>203.05</v>
      </c>
      <c r="Y54" s="100">
        <v>949755.9</v>
      </c>
      <c r="Z54" s="100">
        <v>53950</v>
      </c>
      <c r="AA54" s="127">
        <v>1240915.8999999999</v>
      </c>
      <c r="AD54" s="127">
        <v>22858</v>
      </c>
      <c r="AE54" s="127">
        <v>320843.19</v>
      </c>
      <c r="AF54" s="127">
        <v>149022.28</v>
      </c>
      <c r="AH54" s="100">
        <f t="shared" si="1"/>
        <v>235916.28999999998</v>
      </c>
      <c r="AI54" s="108">
        <f t="shared" si="2"/>
        <v>104042.06</v>
      </c>
      <c r="AJ54" s="26">
        <f t="shared" si="3"/>
        <v>131874.22999999998</v>
      </c>
      <c r="AK54" s="27">
        <f t="shared" si="4"/>
        <v>1589858.92</v>
      </c>
      <c r="AL54" s="19">
        <f t="shared" si="5"/>
        <v>1733639.3699999999</v>
      </c>
      <c r="AM54" s="32">
        <f t="shared" si="6"/>
        <v>-143780.44999999995</v>
      </c>
    </row>
    <row r="55" spans="1:39" x14ac:dyDescent="0.2">
      <c r="A55" s="1" t="s">
        <v>437</v>
      </c>
      <c r="B55" s="1" t="s">
        <v>438</v>
      </c>
      <c r="C55" s="90">
        <v>2020</v>
      </c>
      <c r="D55" s="90" t="s">
        <v>1071</v>
      </c>
      <c r="E55" s="56" t="s">
        <v>1984</v>
      </c>
      <c r="F55" s="126">
        <v>42898.65</v>
      </c>
      <c r="G55" s="126">
        <v>0</v>
      </c>
      <c r="H55" s="126">
        <v>63974.51</v>
      </c>
      <c r="J55" s="56">
        <v>155803.45000000001</v>
      </c>
      <c r="K55" s="56">
        <v>365625.9</v>
      </c>
      <c r="L55" s="278">
        <v>0</v>
      </c>
      <c r="M55" s="278">
        <v>97838.01</v>
      </c>
      <c r="O55" s="278">
        <v>37.380000000000003</v>
      </c>
      <c r="P55" s="56"/>
      <c r="Q55" s="56"/>
      <c r="R55" s="56">
        <v>720769.1</v>
      </c>
      <c r="S55" s="56">
        <v>1296912.72</v>
      </c>
      <c r="U55" s="100">
        <v>549458.68999999994</v>
      </c>
      <c r="V55" s="100">
        <v>81100</v>
      </c>
      <c r="W55" s="100">
        <v>143.94999999999999</v>
      </c>
      <c r="Y55" s="100">
        <v>1043406.4</v>
      </c>
      <c r="Z55" s="100">
        <v>1000</v>
      </c>
      <c r="AA55" s="127">
        <v>1339392.3999999999</v>
      </c>
      <c r="AD55" s="127">
        <v>1240</v>
      </c>
      <c r="AE55" s="127">
        <v>345558.38</v>
      </c>
      <c r="AF55" s="127">
        <v>97239.89</v>
      </c>
      <c r="AG55" s="127">
        <v>10400</v>
      </c>
      <c r="AH55" s="100">
        <f t="shared" si="1"/>
        <v>106873.16</v>
      </c>
      <c r="AI55" s="108">
        <f t="shared" si="2"/>
        <v>97875.39</v>
      </c>
      <c r="AJ55" s="26">
        <f t="shared" si="3"/>
        <v>8997.7700000000041</v>
      </c>
      <c r="AK55" s="27">
        <f t="shared" si="4"/>
        <v>1675109.04</v>
      </c>
      <c r="AL55" s="19">
        <f t="shared" si="5"/>
        <v>1793830.6699999997</v>
      </c>
      <c r="AM55" s="32">
        <f t="shared" si="6"/>
        <v>-118721.62999999966</v>
      </c>
    </row>
    <row r="56" spans="1:39" x14ac:dyDescent="0.2">
      <c r="A56" s="1" t="s">
        <v>437</v>
      </c>
      <c r="B56" s="1" t="s">
        <v>438</v>
      </c>
      <c r="C56" s="90">
        <v>3422</v>
      </c>
      <c r="D56" s="90" t="s">
        <v>1072</v>
      </c>
      <c r="E56" s="56" t="s">
        <v>1985</v>
      </c>
      <c r="F56" s="126">
        <v>441856.31</v>
      </c>
      <c r="G56" s="126">
        <v>0</v>
      </c>
      <c r="H56" s="126">
        <v>33770.19</v>
      </c>
      <c r="J56" s="56">
        <v>54594.33</v>
      </c>
      <c r="K56" s="56">
        <v>328008.21999999997</v>
      </c>
      <c r="L56" s="278">
        <v>69688.81</v>
      </c>
      <c r="M56" s="278">
        <v>120793.62</v>
      </c>
      <c r="O56" s="278">
        <v>32.71</v>
      </c>
      <c r="P56" s="56"/>
      <c r="Q56" s="56"/>
      <c r="R56" s="56">
        <v>-54393.63</v>
      </c>
      <c r="S56" s="56">
        <v>1593000.06</v>
      </c>
      <c r="U56" s="100">
        <v>841583.21</v>
      </c>
      <c r="V56" s="100">
        <v>215745</v>
      </c>
      <c r="W56" s="100">
        <v>506.97</v>
      </c>
      <c r="Y56" s="100">
        <v>1212282.6000000001</v>
      </c>
      <c r="Z56" s="100">
        <v>14927</v>
      </c>
      <c r="AA56" s="127">
        <v>1729932.6</v>
      </c>
      <c r="AD56" s="127">
        <v>4687</v>
      </c>
      <c r="AE56" s="127">
        <v>575182.68999999994</v>
      </c>
      <c r="AF56" s="127">
        <v>129420.84</v>
      </c>
      <c r="AG56" s="127">
        <v>44460</v>
      </c>
      <c r="AH56" s="100">
        <f t="shared" si="1"/>
        <v>475626.5</v>
      </c>
      <c r="AI56" s="108">
        <f t="shared" si="2"/>
        <v>190515.13999999998</v>
      </c>
      <c r="AJ56" s="26">
        <f t="shared" si="3"/>
        <v>285111.36</v>
      </c>
      <c r="AK56" s="27">
        <f t="shared" si="4"/>
        <v>2285044.7800000003</v>
      </c>
      <c r="AL56" s="19">
        <f t="shared" si="5"/>
        <v>2483683.13</v>
      </c>
      <c r="AM56" s="32">
        <f t="shared" si="6"/>
        <v>-198638.34999999963</v>
      </c>
    </row>
    <row r="57" spans="1:39" x14ac:dyDescent="0.2">
      <c r="A57" s="1" t="s">
        <v>437</v>
      </c>
      <c r="B57" s="1" t="s">
        <v>438</v>
      </c>
      <c r="C57" s="90">
        <v>2553</v>
      </c>
      <c r="D57" s="90" t="s">
        <v>1073</v>
      </c>
      <c r="E57" s="56" t="s">
        <v>1986</v>
      </c>
      <c r="F57" s="126">
        <v>395289.7</v>
      </c>
      <c r="G57" s="126">
        <v>0</v>
      </c>
      <c r="H57" s="126">
        <v>14591.78</v>
      </c>
      <c r="J57" s="56">
        <v>62070.9</v>
      </c>
      <c r="K57" s="56">
        <v>325286.38</v>
      </c>
      <c r="L57" s="278">
        <v>1500</v>
      </c>
      <c r="M57" s="278">
        <v>87303.49</v>
      </c>
      <c r="O57" s="278">
        <v>37.380000000000003</v>
      </c>
      <c r="P57" s="56"/>
      <c r="Q57" s="56"/>
      <c r="R57" s="56">
        <v>-1369828.83</v>
      </c>
      <c r="S57" s="56">
        <v>1261656.71</v>
      </c>
      <c r="U57" s="100">
        <v>710703.59</v>
      </c>
      <c r="V57" s="100">
        <v>250900</v>
      </c>
      <c r="W57" s="100">
        <v>337.03</v>
      </c>
      <c r="Y57" s="100">
        <v>1089453.8</v>
      </c>
      <c r="Z57" s="100">
        <v>5450</v>
      </c>
      <c r="AA57" s="127">
        <v>1534178.8</v>
      </c>
      <c r="AD57" s="127">
        <v>16509.599999999999</v>
      </c>
      <c r="AE57" s="127">
        <v>302663.51</v>
      </c>
      <c r="AF57" s="127">
        <v>87365.14</v>
      </c>
      <c r="AG57" s="127">
        <v>12527</v>
      </c>
      <c r="AH57" s="100">
        <f t="shared" si="1"/>
        <v>409881.48000000004</v>
      </c>
      <c r="AI57" s="108">
        <f t="shared" si="2"/>
        <v>88840.87000000001</v>
      </c>
      <c r="AJ57" s="26">
        <f t="shared" si="3"/>
        <v>321040.61000000004</v>
      </c>
      <c r="AK57" s="27">
        <f t="shared" si="4"/>
        <v>2056844.42</v>
      </c>
      <c r="AL57" s="19">
        <f t="shared" si="5"/>
        <v>1953244.05</v>
      </c>
      <c r="AM57" s="32">
        <f t="shared" si="6"/>
        <v>103600.36999999988</v>
      </c>
    </row>
    <row r="58" spans="1:39" x14ac:dyDescent="0.2">
      <c r="A58" s="1" t="s">
        <v>437</v>
      </c>
      <c r="B58" s="1" t="s">
        <v>438</v>
      </c>
      <c r="C58" s="90">
        <v>961</v>
      </c>
      <c r="D58" s="90" t="s">
        <v>1074</v>
      </c>
      <c r="E58" s="56" t="s">
        <v>2010</v>
      </c>
      <c r="F58" s="126">
        <v>72863.350000000006</v>
      </c>
      <c r="G58" s="126">
        <v>0</v>
      </c>
      <c r="H58" s="126">
        <v>41499.449999999997</v>
      </c>
      <c r="J58" s="56">
        <v>3</v>
      </c>
      <c r="K58" s="56">
        <v>288178.53999999998</v>
      </c>
      <c r="L58" s="278">
        <v>0</v>
      </c>
      <c r="M58" s="278">
        <v>68157.23</v>
      </c>
      <c r="O58" s="278">
        <v>28.04</v>
      </c>
      <c r="P58" s="56"/>
      <c r="Q58" s="56"/>
      <c r="R58" s="56">
        <v>299597.73</v>
      </c>
      <c r="S58" s="56">
        <v>2075132.5</v>
      </c>
      <c r="U58" s="100">
        <v>565468.85</v>
      </c>
      <c r="V58" s="100">
        <v>59320</v>
      </c>
      <c r="W58" s="100">
        <v>314.7</v>
      </c>
      <c r="Y58" s="100">
        <v>639770.6</v>
      </c>
      <c r="Z58" s="100">
        <v>790</v>
      </c>
      <c r="AA58" s="127">
        <v>819840.6</v>
      </c>
      <c r="AD58" s="127">
        <v>15516</v>
      </c>
      <c r="AE58" s="127">
        <v>405408.94</v>
      </c>
      <c r="AF58" s="127">
        <v>36600.89</v>
      </c>
      <c r="AG58" s="127">
        <v>29176</v>
      </c>
      <c r="AH58" s="100">
        <f t="shared" si="1"/>
        <v>114362.8</v>
      </c>
      <c r="AI58" s="108">
        <f t="shared" si="2"/>
        <v>68185.26999999999</v>
      </c>
      <c r="AJ58" s="26">
        <f t="shared" si="3"/>
        <v>46177.530000000013</v>
      </c>
      <c r="AK58" s="27">
        <f t="shared" si="4"/>
        <v>1265664.1499999999</v>
      </c>
      <c r="AL58" s="19">
        <f t="shared" si="5"/>
        <v>1306542.43</v>
      </c>
      <c r="AM58" s="32">
        <f t="shared" si="6"/>
        <v>-40878.280000000028</v>
      </c>
    </row>
    <row r="59" spans="1:39" x14ac:dyDescent="0.2">
      <c r="A59" s="1" t="s">
        <v>437</v>
      </c>
      <c r="B59" s="1" t="s">
        <v>438</v>
      </c>
      <c r="C59" s="90">
        <v>2039</v>
      </c>
      <c r="D59" s="90" t="s">
        <v>1075</v>
      </c>
      <c r="E59" s="56" t="s">
        <v>2011</v>
      </c>
      <c r="F59" s="126">
        <v>269751.78999999998</v>
      </c>
      <c r="G59" s="126">
        <v>69600</v>
      </c>
      <c r="H59" s="126">
        <v>19525.919999999998</v>
      </c>
      <c r="J59" s="56">
        <v>720770.5</v>
      </c>
      <c r="K59" s="56">
        <v>336347.65</v>
      </c>
      <c r="L59" s="278">
        <v>0</v>
      </c>
      <c r="M59" s="278">
        <v>76787.78</v>
      </c>
      <c r="P59" s="56"/>
      <c r="Q59" s="56"/>
      <c r="R59" s="56">
        <v>1143321.92</v>
      </c>
      <c r="S59" s="56">
        <v>3409443.43</v>
      </c>
      <c r="U59" s="100">
        <v>529155.52</v>
      </c>
      <c r="W59" s="100">
        <v>841.21</v>
      </c>
      <c r="Y59" s="100">
        <v>1047509.5</v>
      </c>
      <c r="Z59" s="100">
        <v>50790</v>
      </c>
      <c r="AA59" s="127">
        <v>1316349.5</v>
      </c>
      <c r="AD59" s="127">
        <v>5124</v>
      </c>
      <c r="AE59" s="127">
        <v>213340.17</v>
      </c>
      <c r="AF59" s="127">
        <v>137735.01999999999</v>
      </c>
      <c r="AG59" s="127">
        <v>70000</v>
      </c>
      <c r="AH59" s="100">
        <f t="shared" si="1"/>
        <v>358877.70999999996</v>
      </c>
      <c r="AI59" s="108">
        <f t="shared" si="2"/>
        <v>76787.78</v>
      </c>
      <c r="AJ59" s="26">
        <f t="shared" si="3"/>
        <v>282089.92999999993</v>
      </c>
      <c r="AK59" s="27">
        <f t="shared" si="4"/>
        <v>1628296.23</v>
      </c>
      <c r="AL59" s="19">
        <f t="shared" si="5"/>
        <v>1742548.69</v>
      </c>
      <c r="AM59" s="32">
        <f t="shared" si="6"/>
        <v>-114252.45999999996</v>
      </c>
    </row>
    <row r="60" spans="1:39" x14ac:dyDescent="0.2">
      <c r="A60" s="1" t="s">
        <v>441</v>
      </c>
      <c r="B60" s="1" t="s">
        <v>442</v>
      </c>
      <c r="C60" s="90">
        <v>3187</v>
      </c>
      <c r="D60" s="90" t="s">
        <v>1076</v>
      </c>
      <c r="E60" s="56" t="s">
        <v>1990</v>
      </c>
      <c r="F60" s="126">
        <v>55780.13</v>
      </c>
      <c r="G60" s="126">
        <v>0</v>
      </c>
      <c r="H60" s="126">
        <v>31769.88</v>
      </c>
      <c r="J60" s="56">
        <v>4</v>
      </c>
      <c r="K60" s="56">
        <v>536123.39</v>
      </c>
      <c r="P60" s="56"/>
      <c r="Q60" s="56"/>
      <c r="R60" s="56"/>
      <c r="S60" s="56">
        <v>280935.62</v>
      </c>
      <c r="U60" s="100">
        <v>888463.15</v>
      </c>
      <c r="Y60" s="100">
        <v>642060</v>
      </c>
      <c r="AA60" s="127">
        <v>942860</v>
      </c>
      <c r="AE60" s="127">
        <v>288909.09000000003</v>
      </c>
      <c r="AF60" s="127">
        <v>18138.39</v>
      </c>
      <c r="AH60" s="100">
        <f t="shared" si="1"/>
        <v>87550.01</v>
      </c>
      <c r="AI60" s="108">
        <f t="shared" si="2"/>
        <v>0</v>
      </c>
      <c r="AJ60" s="26">
        <f t="shared" si="3"/>
        <v>87550.01</v>
      </c>
      <c r="AK60" s="27">
        <f t="shared" si="4"/>
        <v>1530523.15</v>
      </c>
      <c r="AL60" s="19">
        <f t="shared" si="5"/>
        <v>1249907.48</v>
      </c>
      <c r="AM60" s="32">
        <f t="shared" si="6"/>
        <v>280615.66999999993</v>
      </c>
    </row>
    <row r="61" spans="1:39" x14ac:dyDescent="0.2">
      <c r="A61" s="1" t="s">
        <v>441</v>
      </c>
      <c r="B61" s="1" t="s">
        <v>442</v>
      </c>
      <c r="C61" s="90">
        <v>4931</v>
      </c>
      <c r="D61" s="90" t="s">
        <v>1077</v>
      </c>
      <c r="E61" s="56" t="s">
        <v>1991</v>
      </c>
      <c r="F61" s="126">
        <v>118450.15</v>
      </c>
      <c r="G61" s="126">
        <v>0</v>
      </c>
      <c r="H61" s="126">
        <v>34777.71</v>
      </c>
      <c r="J61" s="56">
        <v>717720.89</v>
      </c>
      <c r="K61" s="56">
        <v>118494.81</v>
      </c>
      <c r="P61" s="56"/>
      <c r="Q61" s="56"/>
      <c r="R61" s="56"/>
      <c r="S61" s="56">
        <v>179132.84</v>
      </c>
      <c r="U61" s="100">
        <v>1677800.12</v>
      </c>
      <c r="AA61" s="127">
        <v>1403246</v>
      </c>
      <c r="AE61" s="127">
        <v>230310</v>
      </c>
      <c r="AF61" s="127">
        <v>90443.97</v>
      </c>
      <c r="AH61" s="100">
        <f t="shared" si="1"/>
        <v>153227.85999999999</v>
      </c>
      <c r="AI61" s="108">
        <f t="shared" si="2"/>
        <v>0</v>
      </c>
      <c r="AJ61" s="26">
        <f t="shared" si="3"/>
        <v>153227.85999999999</v>
      </c>
      <c r="AK61" s="27">
        <f t="shared" si="4"/>
        <v>1677800.12</v>
      </c>
      <c r="AL61" s="19">
        <f t="shared" si="5"/>
        <v>1723999.97</v>
      </c>
      <c r="AM61" s="32">
        <f t="shared" si="6"/>
        <v>-46199.84999999986</v>
      </c>
    </row>
    <row r="62" spans="1:39" x14ac:dyDescent="0.2">
      <c r="A62" s="1" t="s">
        <v>595</v>
      </c>
      <c r="B62" s="1" t="s">
        <v>442</v>
      </c>
      <c r="C62" s="90">
        <v>2673</v>
      </c>
      <c r="D62" s="90" t="s">
        <v>1078</v>
      </c>
      <c r="E62" s="56" t="s">
        <v>1992</v>
      </c>
      <c r="F62" s="126">
        <v>300446</v>
      </c>
      <c r="G62" s="126">
        <v>0</v>
      </c>
      <c r="H62" s="126">
        <v>46113.18</v>
      </c>
      <c r="J62" s="56">
        <v>259565.8</v>
      </c>
      <c r="K62" s="56">
        <v>324580.5</v>
      </c>
      <c r="P62" s="56"/>
      <c r="Q62" s="56"/>
      <c r="R62" s="56"/>
      <c r="S62" s="56">
        <v>2768470.84</v>
      </c>
      <c r="U62" s="100">
        <v>1095155.95</v>
      </c>
      <c r="Y62" s="100">
        <v>1012500</v>
      </c>
      <c r="AA62" s="127">
        <v>1517960</v>
      </c>
      <c r="AE62" s="127">
        <v>398100.49</v>
      </c>
      <c r="AF62" s="127">
        <v>178821.05</v>
      </c>
      <c r="AH62" s="100">
        <f t="shared" si="1"/>
        <v>346559.18</v>
      </c>
      <c r="AI62" s="108">
        <f t="shared" si="2"/>
        <v>0</v>
      </c>
      <c r="AJ62" s="26">
        <f t="shared" si="3"/>
        <v>346559.18</v>
      </c>
      <c r="AK62" s="27">
        <f t="shared" si="4"/>
        <v>2107655.9500000002</v>
      </c>
      <c r="AL62" s="19">
        <f t="shared" si="5"/>
        <v>2094881.54</v>
      </c>
      <c r="AM62" s="32">
        <f t="shared" si="6"/>
        <v>12774.410000000149</v>
      </c>
    </row>
    <row r="63" spans="1:39" x14ac:dyDescent="0.2">
      <c r="A63" s="1" t="s">
        <v>441</v>
      </c>
      <c r="B63" s="1" t="s">
        <v>442</v>
      </c>
      <c r="C63" s="90">
        <v>3204</v>
      </c>
      <c r="D63" s="90" t="s">
        <v>1079</v>
      </c>
      <c r="E63" s="56" t="s">
        <v>1993</v>
      </c>
      <c r="F63" s="126">
        <v>184973.8</v>
      </c>
      <c r="G63" s="126">
        <v>0</v>
      </c>
      <c r="H63" s="126">
        <v>4200.68</v>
      </c>
      <c r="J63" s="56">
        <v>301519.53000000003</v>
      </c>
      <c r="K63" s="56">
        <v>59261</v>
      </c>
      <c r="P63" s="56"/>
      <c r="Q63" s="56"/>
      <c r="R63" s="56"/>
      <c r="S63" s="56">
        <v>2027508.56</v>
      </c>
      <c r="U63" s="100">
        <v>1109243.52</v>
      </c>
      <c r="Y63" s="100">
        <v>987210</v>
      </c>
      <c r="AA63" s="127">
        <v>1382730</v>
      </c>
      <c r="AE63" s="127">
        <v>614469.43999999994</v>
      </c>
      <c r="AF63" s="127">
        <v>123180.03</v>
      </c>
      <c r="AH63" s="100">
        <f t="shared" si="1"/>
        <v>189174.47999999998</v>
      </c>
      <c r="AI63" s="108">
        <f t="shared" si="2"/>
        <v>0</v>
      </c>
      <c r="AJ63" s="26">
        <f t="shared" si="3"/>
        <v>189174.47999999998</v>
      </c>
      <c r="AK63" s="27">
        <f t="shared" si="4"/>
        <v>2096453.52</v>
      </c>
      <c r="AL63" s="19">
        <f t="shared" si="5"/>
        <v>2120379.4699999997</v>
      </c>
      <c r="AM63" s="32">
        <f t="shared" si="6"/>
        <v>-23925.949999999721</v>
      </c>
    </row>
    <row r="64" spans="1:39" x14ac:dyDescent="0.2">
      <c r="A64" s="1" t="s">
        <v>441</v>
      </c>
      <c r="B64" s="1" t="s">
        <v>442</v>
      </c>
      <c r="C64" s="90">
        <v>2244</v>
      </c>
      <c r="D64" s="90" t="s">
        <v>1080</v>
      </c>
      <c r="E64" s="56" t="s">
        <v>1994</v>
      </c>
      <c r="F64" s="126">
        <v>240014.5</v>
      </c>
      <c r="G64" s="126">
        <v>0</v>
      </c>
      <c r="H64" s="126">
        <v>2672.3</v>
      </c>
      <c r="J64" s="56">
        <v>701126.9</v>
      </c>
      <c r="K64" s="56">
        <v>246959.76</v>
      </c>
      <c r="P64" s="56"/>
      <c r="Q64" s="56"/>
      <c r="R64" s="56"/>
      <c r="S64" s="56">
        <v>179132.84</v>
      </c>
      <c r="U64" s="100">
        <v>1103784.06</v>
      </c>
      <c r="Y64" s="100">
        <v>713700</v>
      </c>
      <c r="AA64" s="127">
        <v>1041075</v>
      </c>
      <c r="AE64" s="127">
        <v>598949.59</v>
      </c>
      <c r="AF64" s="127">
        <v>147542.31</v>
      </c>
      <c r="AH64" s="100">
        <f t="shared" si="1"/>
        <v>242686.8</v>
      </c>
      <c r="AI64" s="108">
        <f t="shared" si="2"/>
        <v>0</v>
      </c>
      <c r="AJ64" s="26">
        <f t="shared" si="3"/>
        <v>242686.8</v>
      </c>
      <c r="AK64" s="27">
        <f t="shared" si="4"/>
        <v>1817484.06</v>
      </c>
      <c r="AL64" s="19">
        <f t="shared" si="5"/>
        <v>1787566.9</v>
      </c>
      <c r="AM64" s="32">
        <f t="shared" si="6"/>
        <v>29917.160000000149</v>
      </c>
    </row>
    <row r="65" spans="1:39" x14ac:dyDescent="0.2">
      <c r="A65" s="1" t="s">
        <v>445</v>
      </c>
      <c r="B65" s="1" t="s">
        <v>446</v>
      </c>
      <c r="C65" s="90">
        <v>5619</v>
      </c>
      <c r="D65" s="90" t="s">
        <v>1081</v>
      </c>
      <c r="E65" s="56" t="s">
        <v>1995</v>
      </c>
      <c r="F65" s="126">
        <v>310845.05</v>
      </c>
      <c r="G65" s="126">
        <v>73634.83</v>
      </c>
      <c r="H65" s="126">
        <v>57964.3</v>
      </c>
      <c r="J65" s="56">
        <v>1985030.32</v>
      </c>
      <c r="K65" s="56">
        <v>363225.78</v>
      </c>
      <c r="M65" s="278">
        <v>0</v>
      </c>
      <c r="O65" s="278">
        <v>100000</v>
      </c>
      <c r="P65" s="56"/>
      <c r="Q65" s="56"/>
      <c r="R65" s="56">
        <v>-100631.36</v>
      </c>
      <c r="S65" s="56">
        <v>2752937.45</v>
      </c>
      <c r="U65" s="100">
        <v>742533.68</v>
      </c>
      <c r="V65" s="100">
        <v>371706</v>
      </c>
      <c r="W65" s="100">
        <v>197.72</v>
      </c>
      <c r="Y65" s="100">
        <v>1661318.78</v>
      </c>
      <c r="Z65" s="100">
        <v>183944</v>
      </c>
      <c r="AA65" s="127">
        <v>2007822.78</v>
      </c>
      <c r="AE65" s="127">
        <v>425410.7</v>
      </c>
      <c r="AF65" s="127">
        <v>276348.51</v>
      </c>
      <c r="AH65" s="100">
        <f t="shared" si="1"/>
        <v>442444.18</v>
      </c>
      <c r="AI65" s="108">
        <f t="shared" si="2"/>
        <v>100000</v>
      </c>
      <c r="AJ65" s="26">
        <f t="shared" si="3"/>
        <v>342444.18</v>
      </c>
      <c r="AK65" s="27">
        <f t="shared" si="4"/>
        <v>2959700.18</v>
      </c>
      <c r="AL65" s="19">
        <f t="shared" si="5"/>
        <v>2709581.99</v>
      </c>
      <c r="AM65" s="32">
        <f t="shared" si="6"/>
        <v>250118.18999999994</v>
      </c>
    </row>
    <row r="66" spans="1:39" x14ac:dyDescent="0.2">
      <c r="A66" s="1" t="s">
        <v>445</v>
      </c>
      <c r="B66" s="1" t="s">
        <v>446</v>
      </c>
      <c r="C66" s="90">
        <v>5086</v>
      </c>
      <c r="D66" s="90" t="s">
        <v>1082</v>
      </c>
      <c r="E66" s="56" t="s">
        <v>1996</v>
      </c>
      <c r="F66" s="126">
        <v>177853.52</v>
      </c>
      <c r="G66" s="126">
        <v>45435.72</v>
      </c>
      <c r="H66" s="126">
        <v>78585.63</v>
      </c>
      <c r="J66" s="56">
        <v>986277.13</v>
      </c>
      <c r="K66" s="56">
        <v>2287934.94</v>
      </c>
      <c r="M66" s="278">
        <v>0</v>
      </c>
      <c r="P66" s="56"/>
      <c r="Q66" s="56"/>
      <c r="R66" s="56">
        <v>-1782115.22</v>
      </c>
      <c r="S66" s="56">
        <v>3437556.74</v>
      </c>
      <c r="U66" s="100">
        <v>2868876.78</v>
      </c>
      <c r="V66" s="100">
        <v>200820</v>
      </c>
      <c r="W66" s="100">
        <v>463.92</v>
      </c>
      <c r="Y66" s="100">
        <v>1706834</v>
      </c>
      <c r="Z66" s="100">
        <v>297640</v>
      </c>
      <c r="AA66" s="127">
        <v>2122454</v>
      </c>
      <c r="AE66" s="127">
        <v>395160.37</v>
      </c>
      <c r="AF66" s="127">
        <v>518507.91</v>
      </c>
      <c r="AH66" s="100">
        <f t="shared" si="1"/>
        <v>301874.87</v>
      </c>
      <c r="AI66" s="108">
        <f t="shared" si="2"/>
        <v>0</v>
      </c>
      <c r="AJ66" s="26">
        <f t="shared" si="3"/>
        <v>301874.87</v>
      </c>
      <c r="AK66" s="27">
        <f t="shared" si="4"/>
        <v>5074634.6999999993</v>
      </c>
      <c r="AL66" s="19">
        <f t="shared" si="5"/>
        <v>3036122.2800000003</v>
      </c>
      <c r="AM66" s="32">
        <f t="shared" si="6"/>
        <v>2038512.419999999</v>
      </c>
    </row>
    <row r="67" spans="1:39" x14ac:dyDescent="0.2">
      <c r="A67" s="1" t="s">
        <v>445</v>
      </c>
      <c r="B67" s="1" t="s">
        <v>446</v>
      </c>
      <c r="C67" s="90">
        <v>7208</v>
      </c>
      <c r="D67" s="90" t="s">
        <v>1083</v>
      </c>
      <c r="E67" s="56" t="s">
        <v>1997</v>
      </c>
      <c r="F67" s="126">
        <v>662379.86</v>
      </c>
      <c r="G67" s="126">
        <v>11800.3</v>
      </c>
      <c r="H67" s="126">
        <v>35569.230000000003</v>
      </c>
      <c r="J67" s="56">
        <v>1326940.02</v>
      </c>
      <c r="K67" s="56">
        <v>377754.57</v>
      </c>
      <c r="M67" s="278">
        <v>0</v>
      </c>
      <c r="P67" s="56"/>
      <c r="Q67" s="56"/>
      <c r="R67" s="56">
        <v>1185667.18</v>
      </c>
      <c r="S67" s="56">
        <v>785641.8</v>
      </c>
      <c r="U67" s="100">
        <v>1017320.13</v>
      </c>
      <c r="V67" s="100">
        <v>307667</v>
      </c>
      <c r="W67" s="100">
        <v>660.65</v>
      </c>
      <c r="Y67" s="100">
        <v>1334974</v>
      </c>
      <c r="Z67" s="100">
        <v>231500</v>
      </c>
      <c r="AA67" s="127">
        <v>1796202</v>
      </c>
      <c r="AE67" s="127">
        <v>400798.09</v>
      </c>
      <c r="AF67" s="127">
        <v>182615.04000000001</v>
      </c>
      <c r="AG67" s="127">
        <v>30.65</v>
      </c>
      <c r="AH67" s="100">
        <f t="shared" si="1"/>
        <v>709749.39</v>
      </c>
      <c r="AI67" s="108">
        <f t="shared" si="2"/>
        <v>0</v>
      </c>
      <c r="AJ67" s="26">
        <f t="shared" si="3"/>
        <v>709749.39</v>
      </c>
      <c r="AK67" s="27">
        <f t="shared" si="4"/>
        <v>2892121.78</v>
      </c>
      <c r="AL67" s="19">
        <f t="shared" si="5"/>
        <v>2379645.7799999998</v>
      </c>
      <c r="AM67" s="32">
        <f t="shared" si="6"/>
        <v>512476</v>
      </c>
    </row>
    <row r="68" spans="1:39" x14ac:dyDescent="0.2">
      <c r="A68" s="1" t="s">
        <v>449</v>
      </c>
      <c r="B68" s="1" t="s">
        <v>450</v>
      </c>
      <c r="C68" s="90">
        <v>2983</v>
      </c>
      <c r="D68" s="90" t="s">
        <v>1084</v>
      </c>
      <c r="E68" s="56" t="s">
        <v>1998</v>
      </c>
      <c r="F68" s="126">
        <v>667310.52</v>
      </c>
      <c r="G68" s="126">
        <v>0</v>
      </c>
      <c r="H68" s="126">
        <v>51911.78</v>
      </c>
      <c r="J68" s="56">
        <v>599645.99</v>
      </c>
      <c r="K68" s="56">
        <v>256888.18</v>
      </c>
      <c r="L68" s="278">
        <v>486</v>
      </c>
      <c r="M68" s="278">
        <v>5812.73</v>
      </c>
      <c r="O68" s="278">
        <v>1340.77</v>
      </c>
      <c r="P68" s="56"/>
      <c r="Q68" s="56">
        <v>3911913.09</v>
      </c>
      <c r="R68" s="56">
        <v>-4402332.66</v>
      </c>
      <c r="S68" s="56">
        <v>2929218.73</v>
      </c>
      <c r="U68" s="100">
        <v>2512332.66</v>
      </c>
      <c r="V68" s="100">
        <v>202662</v>
      </c>
      <c r="W68" s="100">
        <v>2085.38</v>
      </c>
      <c r="Y68" s="100">
        <v>989733.6</v>
      </c>
      <c r="AA68" s="127">
        <v>2007797.6</v>
      </c>
      <c r="AE68" s="127">
        <v>644556.80000000005</v>
      </c>
      <c r="AF68" s="127">
        <v>340101.67</v>
      </c>
      <c r="AH68" s="100">
        <f t="shared" si="1"/>
        <v>719222.3</v>
      </c>
      <c r="AI68" s="108">
        <f t="shared" si="2"/>
        <v>7639.5</v>
      </c>
      <c r="AJ68" s="26">
        <f t="shared" si="3"/>
        <v>711582.8</v>
      </c>
      <c r="AK68" s="27">
        <f t="shared" si="4"/>
        <v>3706813.64</v>
      </c>
      <c r="AL68" s="19">
        <f t="shared" si="5"/>
        <v>2992456.0700000003</v>
      </c>
      <c r="AM68" s="32">
        <f t="shared" si="6"/>
        <v>714357.56999999983</v>
      </c>
    </row>
    <row r="69" spans="1:39" x14ac:dyDescent="0.2">
      <c r="A69" s="1" t="s">
        <v>449</v>
      </c>
      <c r="B69" s="1" t="s">
        <v>450</v>
      </c>
      <c r="C69" s="90">
        <v>3185</v>
      </c>
      <c r="D69" s="90" t="s">
        <v>1085</v>
      </c>
      <c r="E69" s="56" t="s">
        <v>1999</v>
      </c>
      <c r="F69" s="126">
        <v>397899.36</v>
      </c>
      <c r="G69" s="126">
        <v>0</v>
      </c>
      <c r="H69" s="126">
        <v>29037.31</v>
      </c>
      <c r="J69" s="56">
        <v>1604634.95</v>
      </c>
      <c r="K69" s="56">
        <v>64513.35</v>
      </c>
      <c r="L69" s="278">
        <v>486</v>
      </c>
      <c r="P69" s="56"/>
      <c r="Q69" s="56"/>
      <c r="R69" s="56">
        <v>-97763.86</v>
      </c>
      <c r="S69" s="56">
        <v>574529.34</v>
      </c>
      <c r="U69" s="100">
        <v>1178422.8600000001</v>
      </c>
      <c r="W69" s="100">
        <v>2256.29</v>
      </c>
      <c r="Y69" s="100">
        <v>621554.52</v>
      </c>
      <c r="AA69" s="127">
        <v>1006328.52</v>
      </c>
      <c r="AE69" s="127">
        <v>425486.18</v>
      </c>
      <c r="AF69" s="127">
        <v>171546.39</v>
      </c>
      <c r="AH69" s="100">
        <f t="shared" ref="AH69:AH86" si="7">SUM(F69:I69)</f>
        <v>426936.67</v>
      </c>
      <c r="AI69" s="108">
        <f t="shared" ref="AI69:AI86" si="8">SUM(L69:O69)</f>
        <v>486</v>
      </c>
      <c r="AJ69" s="26">
        <f t="shared" ref="AJ69:AJ86" si="9">AH69-AI69</f>
        <v>426450.67</v>
      </c>
      <c r="AK69" s="27">
        <f t="shared" ref="AK69:AK86" si="10">SUM(T69:Z69)</f>
        <v>1802233.6700000002</v>
      </c>
      <c r="AL69" s="19">
        <f t="shared" ref="AL69:AL86" si="11">SUM(AA69:AG69)</f>
        <v>1603361.0899999999</v>
      </c>
      <c r="AM69" s="32">
        <f t="shared" ref="AM69:AM86" si="12">AK69-AL69</f>
        <v>198872.58000000031</v>
      </c>
    </row>
    <row r="70" spans="1:39" x14ac:dyDescent="0.2">
      <c r="A70" s="1" t="s">
        <v>449</v>
      </c>
      <c r="B70" s="1" t="s">
        <v>450</v>
      </c>
      <c r="C70" s="90">
        <v>5687</v>
      </c>
      <c r="D70" s="90" t="s">
        <v>1086</v>
      </c>
      <c r="E70" s="56" t="s">
        <v>2000</v>
      </c>
      <c r="F70" s="126">
        <v>750386.54</v>
      </c>
      <c r="G70" s="126">
        <v>17780</v>
      </c>
      <c r="H70" s="126">
        <v>42339.360000000001</v>
      </c>
      <c r="J70" s="56">
        <v>243480.45</v>
      </c>
      <c r="K70" s="56">
        <v>401083.88</v>
      </c>
      <c r="O70" s="278">
        <v>0</v>
      </c>
      <c r="P70" s="56"/>
      <c r="Q70" s="56"/>
      <c r="R70" s="56">
        <v>2227.73</v>
      </c>
      <c r="S70" s="56">
        <v>2183187.2799999998</v>
      </c>
      <c r="U70" s="100">
        <v>2732337.04</v>
      </c>
      <c r="W70" s="100">
        <v>613.70000000000005</v>
      </c>
      <c r="Y70" s="100">
        <v>1596262.5</v>
      </c>
      <c r="AA70" s="127">
        <v>2206520.5</v>
      </c>
      <c r="AE70" s="127">
        <v>831061.89</v>
      </c>
      <c r="AF70" s="127">
        <v>155395.75</v>
      </c>
      <c r="AH70" s="100">
        <f t="shared" si="7"/>
        <v>810505.9</v>
      </c>
      <c r="AI70" s="108">
        <f t="shared" si="8"/>
        <v>0</v>
      </c>
      <c r="AJ70" s="26">
        <f t="shared" si="9"/>
        <v>810505.9</v>
      </c>
      <c r="AK70" s="27">
        <f t="shared" si="10"/>
        <v>4329213.24</v>
      </c>
      <c r="AL70" s="19">
        <f t="shared" si="11"/>
        <v>3192978.14</v>
      </c>
      <c r="AM70" s="32">
        <f t="shared" si="12"/>
        <v>1136235.1000000001</v>
      </c>
    </row>
    <row r="71" spans="1:39" x14ac:dyDescent="0.2">
      <c r="A71" s="1" t="s">
        <v>449</v>
      </c>
      <c r="B71" s="1" t="s">
        <v>450</v>
      </c>
      <c r="C71" s="90">
        <v>5400</v>
      </c>
      <c r="D71" s="90" t="s">
        <v>1087</v>
      </c>
      <c r="E71" s="56" t="s">
        <v>2001</v>
      </c>
      <c r="F71" s="126">
        <v>1734373.99</v>
      </c>
      <c r="G71" s="126">
        <v>0</v>
      </c>
      <c r="H71" s="126">
        <v>50564</v>
      </c>
      <c r="J71" s="56">
        <v>1763798.89</v>
      </c>
      <c r="K71" s="56">
        <v>323181.09999999998</v>
      </c>
      <c r="M71" s="278">
        <v>15680</v>
      </c>
      <c r="P71" s="56"/>
      <c r="Q71" s="56"/>
      <c r="R71" s="56">
        <v>332614.73</v>
      </c>
      <c r="S71" s="56">
        <v>1562778.07</v>
      </c>
      <c r="U71" s="100">
        <v>1968204.56</v>
      </c>
      <c r="W71" s="100">
        <v>3108.01</v>
      </c>
      <c r="Y71" s="100">
        <v>760788</v>
      </c>
      <c r="AA71" s="127">
        <v>1329208</v>
      </c>
      <c r="AE71" s="127">
        <v>761154.33</v>
      </c>
      <c r="AF71" s="127">
        <v>218842.82</v>
      </c>
      <c r="AH71" s="100">
        <f t="shared" si="7"/>
        <v>1784937.99</v>
      </c>
      <c r="AI71" s="108">
        <f t="shared" si="8"/>
        <v>15680</v>
      </c>
      <c r="AJ71" s="26">
        <f t="shared" si="9"/>
        <v>1769257.99</v>
      </c>
      <c r="AK71" s="27">
        <f t="shared" si="10"/>
        <v>2732100.5700000003</v>
      </c>
      <c r="AL71" s="19">
        <f t="shared" si="11"/>
        <v>2309205.15</v>
      </c>
      <c r="AM71" s="32">
        <f t="shared" si="12"/>
        <v>422895.42000000039</v>
      </c>
    </row>
    <row r="72" spans="1:39" x14ac:dyDescent="0.2">
      <c r="A72" s="1" t="s">
        <v>449</v>
      </c>
      <c r="B72" s="1" t="s">
        <v>450</v>
      </c>
      <c r="C72" s="90">
        <v>9957</v>
      </c>
      <c r="D72" s="90" t="s">
        <v>1088</v>
      </c>
      <c r="E72" s="56" t="s">
        <v>2002</v>
      </c>
      <c r="F72" s="126">
        <v>1642785.14</v>
      </c>
      <c r="G72" s="126">
        <v>13000</v>
      </c>
      <c r="H72" s="126">
        <v>34200</v>
      </c>
      <c r="J72" s="56">
        <v>1289418.31</v>
      </c>
      <c r="K72" s="56">
        <v>418984.36</v>
      </c>
      <c r="L72" s="278">
        <v>5100</v>
      </c>
      <c r="M72" s="278">
        <v>26333.18</v>
      </c>
      <c r="N72" s="278">
        <v>13000</v>
      </c>
      <c r="P72" s="56"/>
      <c r="Q72" s="56"/>
      <c r="R72" s="56">
        <v>827548.17</v>
      </c>
      <c r="S72" s="56">
        <v>1881658.83</v>
      </c>
      <c r="U72" s="100">
        <v>3070649.23</v>
      </c>
      <c r="W72" s="100">
        <v>6940.94</v>
      </c>
      <c r="Y72" s="100">
        <v>1799042.5</v>
      </c>
      <c r="AA72" s="127">
        <v>2644658.5</v>
      </c>
      <c r="AE72" s="127">
        <v>1060782.3700000001</v>
      </c>
      <c r="AF72" s="127">
        <v>214779.49</v>
      </c>
      <c r="AH72" s="100">
        <f t="shared" si="7"/>
        <v>1689985.14</v>
      </c>
      <c r="AI72" s="108">
        <f t="shared" si="8"/>
        <v>44433.18</v>
      </c>
      <c r="AJ72" s="26">
        <f t="shared" si="9"/>
        <v>1645551.96</v>
      </c>
      <c r="AK72" s="27">
        <f t="shared" si="10"/>
        <v>4876632.67</v>
      </c>
      <c r="AL72" s="19">
        <f t="shared" si="11"/>
        <v>3920220.3600000003</v>
      </c>
      <c r="AM72" s="32">
        <f t="shared" si="12"/>
        <v>956412.30999999959</v>
      </c>
    </row>
    <row r="73" spans="1:39" x14ac:dyDescent="0.2">
      <c r="A73" s="1" t="s">
        <v>449</v>
      </c>
      <c r="B73" s="1" t="s">
        <v>450</v>
      </c>
      <c r="C73" s="90">
        <v>2898</v>
      </c>
      <c r="D73" s="90" t="s">
        <v>1089</v>
      </c>
      <c r="E73" s="56" t="s">
        <v>2003</v>
      </c>
      <c r="F73" s="126">
        <v>1183531.02</v>
      </c>
      <c r="G73" s="126">
        <v>0</v>
      </c>
      <c r="H73" s="126">
        <v>26725.98</v>
      </c>
      <c r="J73" s="56">
        <v>408123.93</v>
      </c>
      <c r="K73" s="56">
        <v>162769.17000000001</v>
      </c>
      <c r="M73" s="278">
        <v>63097.75</v>
      </c>
      <c r="P73" s="56"/>
      <c r="Q73" s="56"/>
      <c r="R73" s="56">
        <v>156326.46</v>
      </c>
      <c r="S73" s="56">
        <v>1497958.46</v>
      </c>
      <c r="U73" s="100">
        <v>1239992.74</v>
      </c>
      <c r="W73" s="100">
        <v>3865.1</v>
      </c>
      <c r="Y73" s="100">
        <v>774835.5</v>
      </c>
      <c r="AA73" s="127">
        <v>1051373.5</v>
      </c>
      <c r="AE73" s="127">
        <v>459352.44</v>
      </c>
      <c r="AF73" s="127">
        <v>105037.02</v>
      </c>
      <c r="AH73" s="100">
        <f t="shared" si="7"/>
        <v>1210257</v>
      </c>
      <c r="AI73" s="108">
        <f t="shared" si="8"/>
        <v>63097.75</v>
      </c>
      <c r="AJ73" s="26">
        <f t="shared" si="9"/>
        <v>1147159.25</v>
      </c>
      <c r="AK73" s="27">
        <f t="shared" si="10"/>
        <v>2018693.34</v>
      </c>
      <c r="AL73" s="19">
        <f t="shared" si="11"/>
        <v>1615762.96</v>
      </c>
      <c r="AM73" s="32">
        <f t="shared" si="12"/>
        <v>402930.38000000012</v>
      </c>
    </row>
    <row r="74" spans="1:39" x14ac:dyDescent="0.2">
      <c r="A74" s="1" t="s">
        <v>449</v>
      </c>
      <c r="B74" s="1" t="s">
        <v>450</v>
      </c>
      <c r="C74" s="90">
        <v>3080</v>
      </c>
      <c r="D74" s="90" t="s">
        <v>1090</v>
      </c>
      <c r="E74" s="56" t="s">
        <v>2004</v>
      </c>
      <c r="F74" s="126">
        <v>209700.17</v>
      </c>
      <c r="G74" s="126">
        <v>0</v>
      </c>
      <c r="H74" s="126">
        <v>22471.27</v>
      </c>
      <c r="J74" s="56">
        <v>1115467.42</v>
      </c>
      <c r="K74" s="56">
        <v>162330.98000000001</v>
      </c>
      <c r="L74" s="278">
        <v>162</v>
      </c>
      <c r="O74" s="278">
        <v>23373.91</v>
      </c>
      <c r="P74" s="56"/>
      <c r="Q74" s="56"/>
      <c r="R74" s="56">
        <v>-505908.71</v>
      </c>
      <c r="S74" s="56">
        <v>2412599.04</v>
      </c>
      <c r="U74" s="100">
        <v>1220646.74</v>
      </c>
      <c r="W74" s="100">
        <v>974.62</v>
      </c>
      <c r="Y74" s="100">
        <v>522711</v>
      </c>
      <c r="AA74" s="127">
        <v>836261</v>
      </c>
      <c r="AE74" s="127">
        <v>513797.04</v>
      </c>
      <c r="AF74" s="127">
        <v>123335.83</v>
      </c>
      <c r="AH74" s="100">
        <f t="shared" si="7"/>
        <v>232171.44</v>
      </c>
      <c r="AI74" s="108">
        <f t="shared" si="8"/>
        <v>23535.91</v>
      </c>
      <c r="AJ74" s="26">
        <f t="shared" si="9"/>
        <v>208635.53</v>
      </c>
      <c r="AK74" s="27">
        <f t="shared" si="10"/>
        <v>1744332.36</v>
      </c>
      <c r="AL74" s="19">
        <f t="shared" si="11"/>
        <v>1473393.87</v>
      </c>
      <c r="AM74" s="32">
        <f t="shared" si="12"/>
        <v>270938.49</v>
      </c>
    </row>
    <row r="75" spans="1:39" x14ac:dyDescent="0.2">
      <c r="A75" s="1" t="s">
        <v>453</v>
      </c>
      <c r="B75" s="1" t="s">
        <v>454</v>
      </c>
      <c r="C75" s="90">
        <v>5394</v>
      </c>
      <c r="D75" s="90" t="s">
        <v>1091</v>
      </c>
      <c r="E75" s="56" t="s">
        <v>2005</v>
      </c>
      <c r="F75" s="126">
        <v>529646.29</v>
      </c>
      <c r="G75" s="126">
        <v>50392.06</v>
      </c>
      <c r="H75" s="126">
        <v>27420</v>
      </c>
      <c r="J75" s="56">
        <v>1016353.04</v>
      </c>
      <c r="K75" s="56">
        <v>340928.1</v>
      </c>
      <c r="M75" s="278">
        <v>43766.89</v>
      </c>
      <c r="O75" s="278">
        <v>0</v>
      </c>
      <c r="P75" s="56"/>
      <c r="Q75" s="56"/>
      <c r="R75" s="56">
        <v>-483623.66</v>
      </c>
      <c r="S75" s="56">
        <v>2174520.91</v>
      </c>
      <c r="U75" s="100">
        <v>2115204.92</v>
      </c>
      <c r="V75" s="100">
        <v>64800</v>
      </c>
      <c r="W75" s="100">
        <v>317.77</v>
      </c>
      <c r="Y75" s="100">
        <v>1404711</v>
      </c>
      <c r="AA75" s="127">
        <v>2049190</v>
      </c>
      <c r="AD75" s="127">
        <v>20349</v>
      </c>
      <c r="AE75" s="127">
        <v>969836.63</v>
      </c>
      <c r="AF75" s="127">
        <v>218931.03</v>
      </c>
      <c r="AH75" s="100">
        <f t="shared" si="7"/>
        <v>607458.35000000009</v>
      </c>
      <c r="AI75" s="108">
        <f t="shared" si="8"/>
        <v>43766.89</v>
      </c>
      <c r="AJ75" s="26">
        <f t="shared" si="9"/>
        <v>563691.46000000008</v>
      </c>
      <c r="AK75" s="27">
        <f t="shared" si="10"/>
        <v>3585033.69</v>
      </c>
      <c r="AL75" s="19">
        <f t="shared" si="11"/>
        <v>3258306.6599999997</v>
      </c>
      <c r="AM75" s="32">
        <f t="shared" si="12"/>
        <v>326727.03000000026</v>
      </c>
    </row>
    <row r="76" spans="1:39" x14ac:dyDescent="0.2">
      <c r="A76" s="1" t="s">
        <v>453</v>
      </c>
      <c r="B76" s="1" t="s">
        <v>454</v>
      </c>
      <c r="C76" s="90">
        <v>6493</v>
      </c>
      <c r="D76" s="90" t="s">
        <v>1092</v>
      </c>
      <c r="E76" s="56" t="s">
        <v>2006</v>
      </c>
      <c r="F76" s="126">
        <v>371183.88</v>
      </c>
      <c r="G76" s="126">
        <v>3636.5</v>
      </c>
      <c r="H76" s="126">
        <v>28855.57</v>
      </c>
      <c r="J76" s="56">
        <v>1383702.29</v>
      </c>
      <c r="K76" s="56">
        <v>230664.54</v>
      </c>
      <c r="M76" s="278">
        <v>30984.639999999999</v>
      </c>
      <c r="O76" s="278">
        <v>56.07</v>
      </c>
      <c r="P76" s="56"/>
      <c r="Q76" s="56"/>
      <c r="R76" s="56">
        <v>-30298.37</v>
      </c>
      <c r="S76" s="56">
        <v>2426315.1</v>
      </c>
      <c r="U76" s="100">
        <v>1503705.41</v>
      </c>
      <c r="V76" s="100">
        <v>286000</v>
      </c>
      <c r="W76" s="100">
        <v>821.6</v>
      </c>
      <c r="Y76" s="100">
        <v>1820658</v>
      </c>
      <c r="AA76" s="127">
        <v>2133298</v>
      </c>
      <c r="AD76" s="127">
        <v>31783</v>
      </c>
      <c r="AE76" s="127">
        <v>1373149.59</v>
      </c>
      <c r="AF76" s="127">
        <v>279658.08</v>
      </c>
      <c r="AG76" s="127">
        <v>140000</v>
      </c>
      <c r="AH76" s="100">
        <f t="shared" si="7"/>
        <v>403675.95</v>
      </c>
      <c r="AI76" s="108">
        <f t="shared" si="8"/>
        <v>31040.71</v>
      </c>
      <c r="AJ76" s="26">
        <f t="shared" si="9"/>
        <v>372635.24</v>
      </c>
      <c r="AK76" s="27">
        <f t="shared" si="10"/>
        <v>3611185.01</v>
      </c>
      <c r="AL76" s="19">
        <f t="shared" si="11"/>
        <v>3957888.67</v>
      </c>
      <c r="AM76" s="32">
        <f t="shared" si="12"/>
        <v>-346703.66000000015</v>
      </c>
    </row>
    <row r="77" spans="1:39" x14ac:dyDescent="0.2">
      <c r="A77" s="1" t="s">
        <v>453</v>
      </c>
      <c r="B77" s="1" t="s">
        <v>454</v>
      </c>
      <c r="C77" s="90">
        <v>2652</v>
      </c>
      <c r="D77" s="90" t="s">
        <v>1093</v>
      </c>
      <c r="E77" s="56" t="s">
        <v>2007</v>
      </c>
      <c r="F77" s="126">
        <v>304115.05</v>
      </c>
      <c r="G77" s="126">
        <v>8329.68</v>
      </c>
      <c r="H77" s="126">
        <v>3836.31</v>
      </c>
      <c r="J77" s="56">
        <v>366842.58</v>
      </c>
      <c r="K77" s="56">
        <v>174856.36</v>
      </c>
      <c r="M77" s="278">
        <v>2330</v>
      </c>
      <c r="O77" s="278">
        <v>81.93</v>
      </c>
      <c r="P77" s="56"/>
      <c r="Q77" s="56">
        <v>-471125.88</v>
      </c>
      <c r="R77" s="56">
        <v>81210.16</v>
      </c>
      <c r="S77" s="56">
        <v>1120243.3</v>
      </c>
      <c r="U77" s="100">
        <v>1269826.8500000001</v>
      </c>
      <c r="W77" s="100">
        <v>299.74</v>
      </c>
      <c r="Y77" s="100">
        <v>382756.5</v>
      </c>
      <c r="AA77" s="127">
        <v>855636.5</v>
      </c>
      <c r="AD77" s="127">
        <v>39106</v>
      </c>
      <c r="AE77" s="127">
        <v>462937.7</v>
      </c>
      <c r="AF77" s="127">
        <v>149679.21</v>
      </c>
      <c r="AG77" s="127">
        <v>645.21</v>
      </c>
      <c r="AH77" s="100">
        <f t="shared" si="7"/>
        <v>316281.03999999998</v>
      </c>
      <c r="AI77" s="108">
        <f t="shared" si="8"/>
        <v>2411.9299999999998</v>
      </c>
      <c r="AJ77" s="26">
        <f t="shared" si="9"/>
        <v>313869.11</v>
      </c>
      <c r="AK77" s="27">
        <f t="shared" si="10"/>
        <v>1652883.09</v>
      </c>
      <c r="AL77" s="19">
        <f t="shared" si="11"/>
        <v>1508004.6199999999</v>
      </c>
      <c r="AM77" s="32">
        <f t="shared" si="12"/>
        <v>144878.4700000002</v>
      </c>
    </row>
    <row r="78" spans="1:39" x14ac:dyDescent="0.2">
      <c r="A78" s="1" t="s">
        <v>453</v>
      </c>
      <c r="B78" s="1" t="s">
        <v>454</v>
      </c>
      <c r="C78" s="90">
        <v>5048</v>
      </c>
      <c r="D78" s="90" t="s">
        <v>1094</v>
      </c>
      <c r="E78" s="56" t="s">
        <v>2008</v>
      </c>
      <c r="F78" s="126">
        <v>714817.15</v>
      </c>
      <c r="G78" s="126">
        <v>30011.43</v>
      </c>
      <c r="H78" s="126">
        <v>31595</v>
      </c>
      <c r="J78" s="56">
        <v>1508451.02</v>
      </c>
      <c r="K78" s="56">
        <v>397888.53</v>
      </c>
      <c r="M78" s="278">
        <v>71398.13</v>
      </c>
      <c r="O78" s="278">
        <v>207.99</v>
      </c>
      <c r="P78" s="56"/>
      <c r="Q78" s="56">
        <v>-629329.11</v>
      </c>
      <c r="R78" s="56">
        <v>73193.820000000007</v>
      </c>
      <c r="S78" s="56">
        <v>2732486.08</v>
      </c>
      <c r="U78" s="100">
        <v>1697712.06</v>
      </c>
      <c r="V78" s="100">
        <v>347600</v>
      </c>
      <c r="W78" s="100">
        <v>276.18</v>
      </c>
      <c r="Y78" s="100">
        <v>1259455.1100000001</v>
      </c>
      <c r="AA78" s="127">
        <v>1760925.11</v>
      </c>
      <c r="AD78" s="127">
        <v>28052</v>
      </c>
      <c r="AE78" s="127">
        <v>763305.77</v>
      </c>
      <c r="AF78" s="127">
        <v>297780.25</v>
      </c>
      <c r="AH78" s="100">
        <f t="shared" si="7"/>
        <v>776423.58000000007</v>
      </c>
      <c r="AI78" s="108">
        <f t="shared" si="8"/>
        <v>71606.12000000001</v>
      </c>
      <c r="AJ78" s="26">
        <f t="shared" si="9"/>
        <v>704817.46000000008</v>
      </c>
      <c r="AK78" s="27">
        <f t="shared" si="10"/>
        <v>3305043.35</v>
      </c>
      <c r="AL78" s="19">
        <f t="shared" si="11"/>
        <v>2850063.13</v>
      </c>
      <c r="AM78" s="32">
        <f t="shared" si="12"/>
        <v>454980.2200000002</v>
      </c>
    </row>
    <row r="79" spans="1:39" x14ac:dyDescent="0.2">
      <c r="A79" s="1" t="s">
        <v>453</v>
      </c>
      <c r="B79" s="1" t="s">
        <v>454</v>
      </c>
      <c r="C79" s="90">
        <v>4607</v>
      </c>
      <c r="D79" s="90" t="s">
        <v>1095</v>
      </c>
      <c r="E79" s="56" t="s">
        <v>2009</v>
      </c>
      <c r="F79" s="126">
        <v>2223063.5099999998</v>
      </c>
      <c r="G79" s="126">
        <v>0</v>
      </c>
      <c r="H79" s="126">
        <v>9101.61</v>
      </c>
      <c r="J79" s="56">
        <v>1994329.83</v>
      </c>
      <c r="K79" s="56">
        <v>180087.62</v>
      </c>
      <c r="M79" s="278">
        <v>18310.650000000001</v>
      </c>
      <c r="P79" s="56"/>
      <c r="Q79" s="56">
        <v>549853.89</v>
      </c>
      <c r="R79" s="56">
        <v>83878.02</v>
      </c>
      <c r="S79" s="56">
        <v>3283107.89</v>
      </c>
      <c r="U79" s="100">
        <v>3094995.81</v>
      </c>
      <c r="W79" s="100">
        <v>2377.6</v>
      </c>
      <c r="Y79" s="100">
        <v>629349.68000000005</v>
      </c>
      <c r="AA79" s="127">
        <v>1094933.68</v>
      </c>
      <c r="AD79" s="127">
        <v>28096</v>
      </c>
      <c r="AE79" s="127">
        <v>1550986.52</v>
      </c>
      <c r="AF79" s="127">
        <v>379650.29</v>
      </c>
      <c r="AH79" s="100">
        <f t="shared" si="7"/>
        <v>2232165.1199999996</v>
      </c>
      <c r="AI79" s="108">
        <f t="shared" si="8"/>
        <v>18310.650000000001</v>
      </c>
      <c r="AJ79" s="26">
        <f t="shared" si="9"/>
        <v>2213854.4699999997</v>
      </c>
      <c r="AK79" s="27">
        <f t="shared" si="10"/>
        <v>3726723.0900000003</v>
      </c>
      <c r="AL79" s="19">
        <f t="shared" si="11"/>
        <v>3053666.49</v>
      </c>
      <c r="AM79" s="32">
        <f t="shared" si="12"/>
        <v>673056.60000000009</v>
      </c>
    </row>
    <row r="80" spans="1:39" x14ac:dyDescent="0.2">
      <c r="A80" s="1" t="s">
        <v>453</v>
      </c>
      <c r="B80" s="1" t="s">
        <v>454</v>
      </c>
      <c r="C80" s="90">
        <v>3828</v>
      </c>
      <c r="D80" s="90" t="s">
        <v>1096</v>
      </c>
      <c r="E80" s="56" t="s">
        <v>2013</v>
      </c>
      <c r="F80" s="126">
        <v>606567.79</v>
      </c>
      <c r="G80" s="126">
        <v>0</v>
      </c>
      <c r="H80" s="126">
        <v>20592</v>
      </c>
      <c r="J80" s="56">
        <v>723418.98</v>
      </c>
      <c r="K80" s="56">
        <v>298977.28000000003</v>
      </c>
      <c r="M80" s="278">
        <v>15525</v>
      </c>
      <c r="P80" s="56"/>
      <c r="Q80" s="56"/>
      <c r="R80" s="56">
        <v>-399039.74</v>
      </c>
      <c r="S80" s="56">
        <v>1600443.98</v>
      </c>
      <c r="U80" s="100">
        <v>1575850.26</v>
      </c>
      <c r="V80" s="100">
        <v>119330</v>
      </c>
      <c r="W80" s="100">
        <v>310.3</v>
      </c>
      <c r="Y80" s="100">
        <v>726610.5</v>
      </c>
      <c r="AA80" s="127">
        <v>1180580.5</v>
      </c>
      <c r="AD80" s="127">
        <v>18948</v>
      </c>
      <c r="AE80" s="127">
        <v>553012.65</v>
      </c>
      <c r="AF80" s="127">
        <v>187671.42</v>
      </c>
      <c r="AH80" s="100">
        <f t="shared" si="7"/>
        <v>627159.79</v>
      </c>
      <c r="AI80" s="108">
        <f t="shared" si="8"/>
        <v>15525</v>
      </c>
      <c r="AJ80" s="26">
        <f t="shared" si="9"/>
        <v>611634.79</v>
      </c>
      <c r="AK80" s="27">
        <f t="shared" si="10"/>
        <v>2422101.06</v>
      </c>
      <c r="AL80" s="19">
        <f t="shared" si="11"/>
        <v>1940212.5699999998</v>
      </c>
      <c r="AM80" s="32">
        <f t="shared" si="12"/>
        <v>481888.49000000022</v>
      </c>
    </row>
    <row r="81" spans="1:39" x14ac:dyDescent="0.2">
      <c r="A81" s="1" t="s">
        <v>457</v>
      </c>
      <c r="B81" s="1" t="s">
        <v>458</v>
      </c>
      <c r="C81" s="90">
        <v>1142</v>
      </c>
      <c r="D81" s="90" t="s">
        <v>1097</v>
      </c>
      <c r="E81" s="56" t="s">
        <v>1981</v>
      </c>
      <c r="F81" s="126">
        <v>93869.78</v>
      </c>
      <c r="G81" s="126">
        <v>0</v>
      </c>
      <c r="H81" s="126">
        <v>33969.919999999998</v>
      </c>
      <c r="J81" s="56">
        <v>863051.28</v>
      </c>
      <c r="K81" s="56">
        <v>427690.77</v>
      </c>
      <c r="M81" s="278">
        <v>25500</v>
      </c>
      <c r="P81" s="56"/>
      <c r="Q81" s="56">
        <v>-275996.40000000002</v>
      </c>
      <c r="R81" s="56">
        <v>1626912.2</v>
      </c>
      <c r="S81" s="56">
        <v>4010</v>
      </c>
      <c r="U81" s="100">
        <v>542850.14</v>
      </c>
      <c r="W81" s="100">
        <v>58.41</v>
      </c>
      <c r="Y81" s="100">
        <v>726799.5</v>
      </c>
      <c r="Z81" s="100">
        <v>33900</v>
      </c>
      <c r="AA81" s="127">
        <v>889799.5</v>
      </c>
      <c r="AC81" s="127">
        <v>8171</v>
      </c>
      <c r="AE81" s="127">
        <v>312344.48</v>
      </c>
      <c r="AF81" s="127">
        <v>42518.12</v>
      </c>
      <c r="AG81" s="127">
        <v>8600</v>
      </c>
      <c r="AH81" s="100">
        <f t="shared" si="7"/>
        <v>127839.7</v>
      </c>
      <c r="AI81" s="108">
        <f t="shared" si="8"/>
        <v>25500</v>
      </c>
      <c r="AJ81" s="26">
        <f t="shared" si="9"/>
        <v>102339.7</v>
      </c>
      <c r="AK81" s="27">
        <f t="shared" si="10"/>
        <v>1303608.05</v>
      </c>
      <c r="AL81" s="19">
        <f t="shared" si="11"/>
        <v>1261433.1000000001</v>
      </c>
      <c r="AM81" s="32">
        <f t="shared" si="12"/>
        <v>42174.949999999953</v>
      </c>
    </row>
    <row r="82" spans="1:39" x14ac:dyDescent="0.2">
      <c r="A82" s="1" t="s">
        <v>457</v>
      </c>
      <c r="B82" s="1" t="s">
        <v>458</v>
      </c>
      <c r="C82" s="90">
        <v>1176</v>
      </c>
      <c r="D82" s="90" t="s">
        <v>1098</v>
      </c>
      <c r="E82" s="56" t="s">
        <v>1982</v>
      </c>
      <c r="F82" s="126">
        <v>865013.76000000001</v>
      </c>
      <c r="G82" s="126">
        <v>209470</v>
      </c>
      <c r="H82" s="126">
        <v>16313.77</v>
      </c>
      <c r="J82" s="56">
        <v>4</v>
      </c>
      <c r="K82" s="56">
        <v>431078.21</v>
      </c>
      <c r="M82" s="278">
        <v>10432</v>
      </c>
      <c r="P82" s="56"/>
      <c r="Q82" s="56">
        <v>3641396.01</v>
      </c>
      <c r="R82" s="56">
        <v>-5243651.0599999996</v>
      </c>
      <c r="S82" s="56">
        <v>1891796.64</v>
      </c>
      <c r="U82" s="100">
        <v>2400188.2999999998</v>
      </c>
      <c r="W82" s="100">
        <v>989.07</v>
      </c>
      <c r="Y82" s="100">
        <v>1457199.97</v>
      </c>
      <c r="Z82" s="100">
        <v>423140.64</v>
      </c>
      <c r="AA82" s="127">
        <v>616288.5</v>
      </c>
      <c r="AC82" s="127">
        <v>79019</v>
      </c>
      <c r="AD82" s="127">
        <v>2675</v>
      </c>
      <c r="AE82" s="127">
        <v>2060535.31</v>
      </c>
      <c r="AF82" s="127">
        <v>27805.02</v>
      </c>
      <c r="AG82" s="127">
        <v>246925</v>
      </c>
      <c r="AH82" s="100">
        <f t="shared" si="7"/>
        <v>1090797.53</v>
      </c>
      <c r="AI82" s="108">
        <f t="shared" si="8"/>
        <v>10432</v>
      </c>
      <c r="AJ82" s="26">
        <f t="shared" si="9"/>
        <v>1080365.53</v>
      </c>
      <c r="AK82" s="27">
        <f t="shared" si="10"/>
        <v>4281517.9799999995</v>
      </c>
      <c r="AL82" s="19">
        <f t="shared" si="11"/>
        <v>3033247.83</v>
      </c>
      <c r="AM82" s="32">
        <f t="shared" si="12"/>
        <v>1248270.1499999994</v>
      </c>
    </row>
    <row r="83" spans="1:39" x14ac:dyDescent="0.2">
      <c r="A83" s="1" t="s">
        <v>457</v>
      </c>
      <c r="B83" s="1" t="s">
        <v>458</v>
      </c>
      <c r="C83" s="90">
        <v>2332</v>
      </c>
      <c r="D83" s="90" t="s">
        <v>1099</v>
      </c>
      <c r="E83" s="56" t="s">
        <v>1987</v>
      </c>
      <c r="F83" s="126">
        <v>408865.2</v>
      </c>
      <c r="G83" s="126">
        <v>0</v>
      </c>
      <c r="H83" s="126">
        <v>26809.26</v>
      </c>
      <c r="J83" s="56">
        <v>124152.17</v>
      </c>
      <c r="K83" s="56">
        <v>397663.96</v>
      </c>
      <c r="M83" s="278">
        <v>81200</v>
      </c>
      <c r="P83" s="56"/>
      <c r="Q83" s="56">
        <v>-148662.24</v>
      </c>
      <c r="R83" s="56">
        <v>-946761.42</v>
      </c>
      <c r="S83" s="56">
        <v>1831896.95</v>
      </c>
      <c r="U83" s="100">
        <v>858391.08</v>
      </c>
      <c r="W83" s="100">
        <v>452.82</v>
      </c>
      <c r="Y83" s="100">
        <v>1888435</v>
      </c>
      <c r="Z83" s="100">
        <v>13300</v>
      </c>
      <c r="AA83" s="127">
        <v>1856988</v>
      </c>
      <c r="AC83" s="127">
        <v>24436</v>
      </c>
      <c r="AE83" s="127">
        <v>587479.41</v>
      </c>
      <c r="AF83" s="127">
        <v>126797.19</v>
      </c>
      <c r="AH83" s="100">
        <f t="shared" si="7"/>
        <v>435674.46</v>
      </c>
      <c r="AI83" s="108">
        <f t="shared" si="8"/>
        <v>81200</v>
      </c>
      <c r="AJ83" s="26">
        <f t="shared" si="9"/>
        <v>354474.46</v>
      </c>
      <c r="AK83" s="27">
        <f t="shared" si="10"/>
        <v>2760578.9</v>
      </c>
      <c r="AL83" s="19">
        <f t="shared" si="11"/>
        <v>2595700.6</v>
      </c>
      <c r="AM83" s="32">
        <f t="shared" si="12"/>
        <v>164878.29999999981</v>
      </c>
    </row>
    <row r="84" spans="1:39" x14ac:dyDescent="0.2">
      <c r="A84" s="1" t="s">
        <v>457</v>
      </c>
      <c r="B84" s="1" t="s">
        <v>458</v>
      </c>
      <c r="C84" s="90">
        <v>2410</v>
      </c>
      <c r="D84" s="90" t="s">
        <v>1100</v>
      </c>
      <c r="E84" s="56" t="s">
        <v>1988</v>
      </c>
      <c r="F84" s="126">
        <v>1090.1199999999999</v>
      </c>
      <c r="G84" s="126">
        <v>10000</v>
      </c>
      <c r="H84" s="126">
        <v>15980.17</v>
      </c>
      <c r="J84" s="56">
        <v>12</v>
      </c>
      <c r="K84" s="56">
        <v>177529.39</v>
      </c>
      <c r="M84" s="278">
        <v>26014</v>
      </c>
      <c r="P84" s="56"/>
      <c r="Q84" s="56">
        <v>-126206806.29000001</v>
      </c>
      <c r="R84" s="56">
        <v>126075390.70999999</v>
      </c>
      <c r="S84" s="56">
        <v>352730.98</v>
      </c>
      <c r="U84" s="100">
        <v>617361.86</v>
      </c>
      <c r="W84" s="100">
        <v>24.27</v>
      </c>
      <c r="Y84" s="100">
        <v>1369465.2</v>
      </c>
      <c r="Z84" s="100">
        <v>13300</v>
      </c>
      <c r="AA84" s="127">
        <v>1503381.2</v>
      </c>
      <c r="AC84" s="127">
        <v>9587</v>
      </c>
      <c r="AE84" s="127">
        <v>493767.02</v>
      </c>
      <c r="AF84" s="127">
        <v>29212.83</v>
      </c>
      <c r="AH84" s="100">
        <f t="shared" si="7"/>
        <v>27070.29</v>
      </c>
      <c r="AI84" s="108">
        <f t="shared" si="8"/>
        <v>26014</v>
      </c>
      <c r="AJ84" s="26">
        <f t="shared" si="9"/>
        <v>1056.2900000000009</v>
      </c>
      <c r="AK84" s="27">
        <f t="shared" si="10"/>
        <v>2000151.33</v>
      </c>
      <c r="AL84" s="19">
        <f t="shared" si="11"/>
        <v>2035948.05</v>
      </c>
      <c r="AM84" s="32">
        <f>AK84-AL84</f>
        <v>-35796.719999999972</v>
      </c>
    </row>
    <row r="85" spans="1:39" s="31" customFormat="1" x14ac:dyDescent="0.2">
      <c r="A85" s="31" t="s">
        <v>457</v>
      </c>
      <c r="B85" s="31" t="s">
        <v>458</v>
      </c>
      <c r="C85" s="91">
        <v>3521</v>
      </c>
      <c r="D85" s="91" t="s">
        <v>1101</v>
      </c>
      <c r="E85" s="56" t="s">
        <v>1989</v>
      </c>
      <c r="F85" s="126">
        <v>259008.77</v>
      </c>
      <c r="G85" s="126">
        <v>0</v>
      </c>
      <c r="H85" s="126">
        <v>15204.41</v>
      </c>
      <c r="I85" s="126"/>
      <c r="J85" s="56">
        <v>1939887.77</v>
      </c>
      <c r="K85" s="56">
        <v>2537863.87</v>
      </c>
      <c r="L85" s="278"/>
      <c r="M85" s="278">
        <v>6535</v>
      </c>
      <c r="N85" s="278"/>
      <c r="O85" s="278"/>
      <c r="P85" s="56"/>
      <c r="Q85" s="56"/>
      <c r="R85" s="56">
        <v>4801002.5599999996</v>
      </c>
      <c r="S85" s="56"/>
      <c r="T85" s="100"/>
      <c r="U85" s="100">
        <v>578510.15</v>
      </c>
      <c r="V85" s="100"/>
      <c r="W85" s="100">
        <v>236.65</v>
      </c>
      <c r="X85" s="100"/>
      <c r="Y85" s="100">
        <v>1655773</v>
      </c>
      <c r="Z85" s="100">
        <v>13300</v>
      </c>
      <c r="AA85" s="127">
        <v>1506603</v>
      </c>
      <c r="AB85" s="127"/>
      <c r="AC85" s="127">
        <v>16716</v>
      </c>
      <c r="AD85" s="127"/>
      <c r="AE85" s="127">
        <v>538186.89</v>
      </c>
      <c r="AF85" s="127">
        <v>209853.65</v>
      </c>
      <c r="AG85" s="127">
        <v>2100</v>
      </c>
      <c r="AH85" s="100">
        <f t="shared" si="7"/>
        <v>274213.18</v>
      </c>
      <c r="AI85" s="108">
        <f t="shared" si="8"/>
        <v>6535</v>
      </c>
      <c r="AJ85" s="26">
        <f t="shared" si="9"/>
        <v>267678.18</v>
      </c>
      <c r="AK85" s="27">
        <f t="shared" si="10"/>
        <v>2247819.7999999998</v>
      </c>
      <c r="AL85" s="19">
        <f t="shared" si="11"/>
        <v>2273459.54</v>
      </c>
      <c r="AM85" s="32">
        <f t="shared" si="12"/>
        <v>-25639.740000000224</v>
      </c>
    </row>
    <row r="86" spans="1:39" x14ac:dyDescent="0.2">
      <c r="E86" s="56" t="s">
        <v>2012</v>
      </c>
      <c r="F86" s="126">
        <v>0</v>
      </c>
      <c r="H86" s="126">
        <v>0</v>
      </c>
      <c r="I86" s="126">
        <v>0</v>
      </c>
      <c r="J86" s="56">
        <v>143067.70000000001</v>
      </c>
      <c r="K86" s="56">
        <v>6</v>
      </c>
      <c r="O86" s="278">
        <v>0</v>
      </c>
      <c r="P86" s="56"/>
      <c r="Q86" s="56"/>
      <c r="R86" s="56">
        <v>116690.76</v>
      </c>
      <c r="S86" s="56">
        <v>31316.240000000002</v>
      </c>
      <c r="Y86" s="100">
        <v>425186.2</v>
      </c>
      <c r="Z86" s="100">
        <v>288427.40000000002</v>
      </c>
      <c r="AA86" s="127">
        <v>474796.2</v>
      </c>
      <c r="AD86" s="127">
        <v>3472</v>
      </c>
      <c r="AE86" s="127">
        <v>235345.4</v>
      </c>
      <c r="AF86" s="127">
        <v>4933.3</v>
      </c>
      <c r="AH86" s="100">
        <f t="shared" si="7"/>
        <v>0</v>
      </c>
      <c r="AI86" s="108">
        <f t="shared" si="8"/>
        <v>0</v>
      </c>
      <c r="AJ86" s="26">
        <f t="shared" si="9"/>
        <v>0</v>
      </c>
      <c r="AK86" s="27">
        <f t="shared" si="10"/>
        <v>713613.60000000009</v>
      </c>
      <c r="AL86" s="19">
        <f t="shared" si="11"/>
        <v>718546.9</v>
      </c>
      <c r="AM86" s="32">
        <f t="shared" si="12"/>
        <v>-4933.2999999999302</v>
      </c>
    </row>
    <row r="87" spans="1:39" x14ac:dyDescent="0.2">
      <c r="AH87" s="54"/>
      <c r="AI87" s="35"/>
      <c r="AJ87" s="32"/>
      <c r="AK87" s="29"/>
      <c r="AL87" s="28"/>
    </row>
    <row r="88" spans="1:39" x14ac:dyDescent="0.2">
      <c r="AH88" s="54"/>
      <c r="AI88" s="35"/>
      <c r="AJ88" s="32"/>
      <c r="AK88" s="29"/>
      <c r="AL88" s="28"/>
    </row>
    <row r="89" spans="1:39" x14ac:dyDescent="0.2">
      <c r="AH89" s="54"/>
      <c r="AI89" s="35"/>
      <c r="AJ89" s="32"/>
      <c r="AK89" s="29"/>
      <c r="AL89" s="28"/>
    </row>
    <row r="90" spans="1:39" x14ac:dyDescent="0.2">
      <c r="AH90" s="54"/>
      <c r="AI90" s="35"/>
      <c r="AJ90" s="32"/>
      <c r="AK90" s="29"/>
      <c r="AL90" s="28"/>
    </row>
    <row r="91" spans="1:39" x14ac:dyDescent="0.2">
      <c r="AH91" s="54"/>
      <c r="AI91" s="35"/>
      <c r="AJ91" s="32"/>
      <c r="AK91" s="29"/>
      <c r="AL91" s="28"/>
    </row>
    <row r="92" spans="1:39" x14ac:dyDescent="0.2">
      <c r="AH92" s="54"/>
      <c r="AI92" s="35"/>
      <c r="AJ92" s="32"/>
      <c r="AK92" s="29"/>
      <c r="AL92" s="28"/>
    </row>
    <row r="93" spans="1:39" x14ac:dyDescent="0.2">
      <c r="AH93" s="54"/>
      <c r="AI93" s="35"/>
      <c r="AJ93" s="32"/>
      <c r="AK93" s="29"/>
      <c r="AL93" s="28"/>
    </row>
    <row r="94" spans="1:39" x14ac:dyDescent="0.2">
      <c r="AH94" s="54"/>
      <c r="AI94" s="35"/>
      <c r="AJ94" s="32"/>
      <c r="AK94" s="29"/>
      <c r="AL94" s="28"/>
    </row>
    <row r="95" spans="1:39" x14ac:dyDescent="0.2">
      <c r="AH95" s="54"/>
      <c r="AI95" s="35"/>
      <c r="AJ95" s="32"/>
      <c r="AK95" s="29"/>
      <c r="AL95" s="28"/>
    </row>
    <row r="96" spans="1:39" x14ac:dyDescent="0.2">
      <c r="AH96" s="54"/>
      <c r="AI96" s="35"/>
      <c r="AJ96" s="32"/>
      <c r="AK96" s="29"/>
      <c r="AL96" s="28"/>
    </row>
    <row r="97" spans="34:38" x14ac:dyDescent="0.2">
      <c r="AH97" s="54"/>
      <c r="AI97" s="35"/>
      <c r="AJ97" s="32"/>
      <c r="AK97" s="29"/>
      <c r="AL97" s="28"/>
    </row>
    <row r="98" spans="34:38" x14ac:dyDescent="0.2">
      <c r="AH98" s="54"/>
      <c r="AI98" s="35"/>
      <c r="AJ98" s="32"/>
      <c r="AK98" s="29"/>
      <c r="AL98" s="28"/>
    </row>
    <row r="99" spans="34:38" x14ac:dyDescent="0.2">
      <c r="AH99" s="54"/>
      <c r="AI99" s="35"/>
      <c r="AJ99" s="32"/>
      <c r="AK99" s="29"/>
      <c r="AL99" s="28"/>
    </row>
    <row r="100" spans="34:38" x14ac:dyDescent="0.2">
      <c r="AH100" s="54"/>
      <c r="AI100" s="35"/>
      <c r="AJ100" s="32"/>
      <c r="AK100" s="29"/>
      <c r="AL100" s="28"/>
    </row>
    <row r="101" spans="34:38" x14ac:dyDescent="0.2">
      <c r="AH101" s="54"/>
      <c r="AI101" s="35"/>
      <c r="AJ101" s="32"/>
      <c r="AK101" s="29"/>
      <c r="AL101" s="28"/>
    </row>
    <row r="102" spans="34:38" x14ac:dyDescent="0.2">
      <c r="AH102" s="54"/>
      <c r="AI102" s="35"/>
      <c r="AJ102" s="32"/>
      <c r="AK102" s="29"/>
      <c r="AL102" s="28"/>
    </row>
    <row r="103" spans="34:38" x14ac:dyDescent="0.2">
      <c r="AH103" s="54"/>
      <c r="AI103" s="35"/>
      <c r="AJ103" s="32"/>
      <c r="AK103" s="29"/>
      <c r="AL103" s="28"/>
    </row>
    <row r="104" spans="34:38" x14ac:dyDescent="0.2">
      <c r="AH104" s="54"/>
      <c r="AI104" s="35"/>
      <c r="AJ104" s="32"/>
      <c r="AK104" s="29"/>
      <c r="AL104" s="28"/>
    </row>
    <row r="105" spans="34:38" x14ac:dyDescent="0.2">
      <c r="AH105" s="54"/>
      <c r="AI105" s="35"/>
      <c r="AJ105" s="32"/>
      <c r="AK105" s="29"/>
      <c r="AL105" s="28"/>
    </row>
    <row r="106" spans="34:38" x14ac:dyDescent="0.2">
      <c r="AH106" s="54"/>
      <c r="AI106" s="35"/>
      <c r="AJ106" s="32"/>
      <c r="AK106" s="29"/>
      <c r="AL106" s="28"/>
    </row>
    <row r="107" spans="34:38" x14ac:dyDescent="0.2">
      <c r="AH107" s="54"/>
      <c r="AI107" s="35"/>
      <c r="AJ107" s="32"/>
      <c r="AK107" s="29"/>
      <c r="AL107" s="28"/>
    </row>
    <row r="108" spans="34:38" x14ac:dyDescent="0.2">
      <c r="AH108" s="54"/>
      <c r="AI108" s="35"/>
      <c r="AJ108" s="32"/>
      <c r="AK108" s="29"/>
      <c r="AL108" s="28"/>
    </row>
    <row r="109" spans="34:38" x14ac:dyDescent="0.2">
      <c r="AH109" s="54"/>
      <c r="AI109" s="35"/>
      <c r="AJ109" s="32"/>
      <c r="AK109" s="29"/>
      <c r="AL109" s="28"/>
    </row>
    <row r="110" spans="34:38" x14ac:dyDescent="0.2">
      <c r="AH110" s="54"/>
      <c r="AI110" s="35"/>
      <c r="AJ110" s="32"/>
      <c r="AK110" s="29"/>
      <c r="AL110" s="28"/>
    </row>
    <row r="111" spans="34:38" x14ac:dyDescent="0.2">
      <c r="AH111" s="54"/>
      <c r="AI111" s="35"/>
      <c r="AJ111" s="32"/>
      <c r="AK111" s="29"/>
      <c r="AL111" s="28"/>
    </row>
    <row r="112" spans="34:38" x14ac:dyDescent="0.2">
      <c r="AH112" s="54"/>
      <c r="AI112" s="35"/>
      <c r="AJ112" s="32"/>
      <c r="AK112" s="29"/>
      <c r="AL112" s="28"/>
    </row>
    <row r="113" spans="34:38" x14ac:dyDescent="0.2">
      <c r="AH113" s="54"/>
      <c r="AI113" s="35"/>
      <c r="AJ113" s="32"/>
      <c r="AK113" s="29"/>
      <c r="AL113" s="28"/>
    </row>
    <row r="114" spans="34:38" x14ac:dyDescent="0.2">
      <c r="AH114" s="54"/>
      <c r="AI114" s="35"/>
      <c r="AJ114" s="32"/>
      <c r="AK114" s="29"/>
      <c r="AL114" s="28"/>
    </row>
    <row r="115" spans="34:38" x14ac:dyDescent="0.2">
      <c r="AH115" s="54"/>
      <c r="AI115" s="35"/>
      <c r="AJ115" s="32"/>
      <c r="AK115" s="29"/>
      <c r="AL115" s="28"/>
    </row>
    <row r="116" spans="34:38" x14ac:dyDescent="0.2">
      <c r="AH116" s="54"/>
      <c r="AI116" s="35"/>
      <c r="AJ116" s="32"/>
      <c r="AK116" s="29"/>
      <c r="AL116" s="28"/>
    </row>
    <row r="117" spans="34:38" x14ac:dyDescent="0.2">
      <c r="AH117" s="54"/>
      <c r="AI117" s="35"/>
      <c r="AJ117" s="32"/>
      <c r="AK117" s="29"/>
      <c r="AL117" s="28"/>
    </row>
    <row r="118" spans="34:38" x14ac:dyDescent="0.2">
      <c r="AH118" s="54"/>
      <c r="AI118" s="35"/>
      <c r="AJ118" s="32"/>
      <c r="AK118" s="29"/>
      <c r="AL118" s="28"/>
    </row>
    <row r="119" spans="34:38" x14ac:dyDescent="0.2">
      <c r="AH119" s="54"/>
      <c r="AI119" s="35"/>
      <c r="AJ119" s="32"/>
      <c r="AK119" s="29"/>
      <c r="AL119" s="28"/>
    </row>
    <row r="120" spans="34:38" x14ac:dyDescent="0.2">
      <c r="AH120" s="54"/>
      <c r="AI120" s="35"/>
      <c r="AJ120" s="32"/>
      <c r="AK120" s="29"/>
      <c r="AL120" s="28"/>
    </row>
    <row r="121" spans="34:38" x14ac:dyDescent="0.2">
      <c r="AH121" s="54"/>
      <c r="AI121" s="35"/>
      <c r="AJ121" s="32"/>
      <c r="AK121" s="29"/>
      <c r="AL121" s="28"/>
    </row>
    <row r="122" spans="34:38" x14ac:dyDescent="0.2">
      <c r="AH122" s="54"/>
      <c r="AI122" s="35"/>
      <c r="AJ122" s="32"/>
      <c r="AK122" s="29"/>
      <c r="AL122" s="28"/>
    </row>
    <row r="123" spans="34:38" x14ac:dyDescent="0.2">
      <c r="AH123" s="54"/>
      <c r="AI123" s="35"/>
      <c r="AJ123" s="32"/>
      <c r="AK123" s="29"/>
      <c r="AL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opLeftCell="W1" zoomScale="50" zoomScaleNormal="50" workbookViewId="0">
      <selection activeCell="Z1" sqref="A1:Z1048576"/>
    </sheetView>
  </sheetViews>
  <sheetFormatPr defaultRowHeight="14.25" x14ac:dyDescent="0.2"/>
  <cols>
    <col min="1" max="1" width="39.125" style="277" bestFit="1" customWidth="1"/>
    <col min="2" max="2" width="31.875" style="282" bestFit="1" customWidth="1"/>
    <col min="3" max="3" width="31" style="282" bestFit="1" customWidth="1"/>
    <col min="4" max="4" width="22.75" style="282" bestFit="1" customWidth="1"/>
    <col min="5" max="5" width="22.5" style="282" bestFit="1" customWidth="1"/>
    <col min="6" max="6" width="17" style="277" bestFit="1" customWidth="1"/>
    <col min="7" max="7" width="14.625" style="277" bestFit="1" customWidth="1"/>
    <col min="8" max="8" width="16.625" style="283" bestFit="1" customWidth="1"/>
    <col min="9" max="9" width="18.875" style="283" bestFit="1" customWidth="1"/>
    <col min="10" max="10" width="18.125" style="283" bestFit="1" customWidth="1"/>
    <col min="11" max="11" width="20.125" style="283" bestFit="1" customWidth="1"/>
    <col min="12" max="12" width="26.5" style="277" bestFit="1" customWidth="1"/>
    <col min="13" max="13" width="26.625" style="277" bestFit="1" customWidth="1"/>
    <col min="14" max="14" width="17" style="277" bestFit="1" customWidth="1"/>
    <col min="15" max="15" width="26.125" style="284" bestFit="1" customWidth="1"/>
    <col min="16" max="16" width="42.875" style="284" bestFit="1" customWidth="1"/>
    <col min="17" max="17" width="43.625" style="284" bestFit="1" customWidth="1"/>
    <col min="18" max="18" width="27.75" style="284" bestFit="1" customWidth="1"/>
    <col min="19" max="19" width="53.125" style="284" bestFit="1" customWidth="1"/>
    <col min="20" max="20" width="14.625" style="284" bestFit="1" customWidth="1"/>
    <col min="21" max="21" width="19.125" style="285" bestFit="1" customWidth="1"/>
    <col min="22" max="22" width="25.5" style="285" bestFit="1" customWidth="1"/>
    <col min="23" max="23" width="23.875" style="285" bestFit="1" customWidth="1"/>
    <col min="24" max="24" width="41" style="285" bestFit="1" customWidth="1"/>
    <col min="25" max="25" width="29.625" style="285" bestFit="1" customWidth="1"/>
    <col min="26" max="26" width="31.875" style="285" bestFit="1" customWidth="1"/>
    <col min="27" max="16384" width="9" style="277"/>
  </cols>
  <sheetData>
    <row r="1" spans="1:26" x14ac:dyDescent="0.2">
      <c r="A1" s="277" t="s">
        <v>591</v>
      </c>
      <c r="B1" s="282" t="s">
        <v>1440</v>
      </c>
      <c r="C1" s="282" t="s">
        <v>1441</v>
      </c>
      <c r="D1" s="282" t="s">
        <v>1442</v>
      </c>
      <c r="E1" s="282" t="s">
        <v>1443</v>
      </c>
      <c r="F1" s="277" t="s">
        <v>1444</v>
      </c>
      <c r="G1" s="277" t="s">
        <v>1445</v>
      </c>
      <c r="H1" s="283" t="s">
        <v>1447</v>
      </c>
      <c r="I1" s="283" t="s">
        <v>1448</v>
      </c>
      <c r="J1" s="283" t="s">
        <v>1449</v>
      </c>
      <c r="K1" s="283" t="s">
        <v>1450</v>
      </c>
      <c r="L1" s="277" t="s">
        <v>1452</v>
      </c>
      <c r="M1" s="277" t="s">
        <v>1453</v>
      </c>
      <c r="N1" s="277" t="s">
        <v>1454</v>
      </c>
      <c r="O1" s="284" t="s">
        <v>1455</v>
      </c>
      <c r="P1" s="284" t="s">
        <v>1456</v>
      </c>
      <c r="Q1" s="284" t="s">
        <v>1457</v>
      </c>
      <c r="R1" s="284" t="s">
        <v>1458</v>
      </c>
      <c r="S1" s="284" t="s">
        <v>1459</v>
      </c>
      <c r="T1" s="284" t="s">
        <v>1460</v>
      </c>
      <c r="U1" s="285" t="s">
        <v>1461</v>
      </c>
      <c r="V1" s="285" t="s">
        <v>1462</v>
      </c>
      <c r="W1" s="285" t="s">
        <v>1463</v>
      </c>
      <c r="X1" s="285" t="s">
        <v>1464</v>
      </c>
      <c r="Y1" s="285" t="s">
        <v>1465</v>
      </c>
      <c r="Z1" s="285" t="s">
        <v>1468</v>
      </c>
    </row>
    <row r="2" spans="1:26" x14ac:dyDescent="0.2">
      <c r="A2" s="277" t="s">
        <v>592</v>
      </c>
      <c r="B2" s="282" t="s">
        <v>1469</v>
      </c>
      <c r="C2" s="282" t="s">
        <v>1470</v>
      </c>
      <c r="D2" s="282" t="s">
        <v>1471</v>
      </c>
      <c r="E2" s="282" t="s">
        <v>1472</v>
      </c>
      <c r="F2" s="277" t="s">
        <v>1473</v>
      </c>
      <c r="G2" s="277" t="s">
        <v>1474</v>
      </c>
      <c r="H2" s="283" t="s">
        <v>1476</v>
      </c>
      <c r="I2" s="283" t="s">
        <v>1477</v>
      </c>
      <c r="J2" s="283" t="s">
        <v>1478</v>
      </c>
      <c r="K2" s="283" t="s">
        <v>1479</v>
      </c>
      <c r="L2" s="277" t="s">
        <v>1481</v>
      </c>
      <c r="M2" s="277" t="s">
        <v>1482</v>
      </c>
      <c r="N2" s="277" t="s">
        <v>1483</v>
      </c>
      <c r="O2" s="284" t="s">
        <v>1484</v>
      </c>
      <c r="P2" s="284" t="s">
        <v>1485</v>
      </c>
      <c r="Q2" s="284" t="s">
        <v>1486</v>
      </c>
      <c r="R2" s="284" t="s">
        <v>1487</v>
      </c>
      <c r="S2" s="284" t="s">
        <v>1488</v>
      </c>
      <c r="T2" s="284" t="s">
        <v>1489</v>
      </c>
      <c r="U2" s="285" t="s">
        <v>1490</v>
      </c>
      <c r="V2" s="285" t="s">
        <v>1491</v>
      </c>
      <c r="W2" s="285" t="s">
        <v>1492</v>
      </c>
      <c r="X2" s="285" t="s">
        <v>1493</v>
      </c>
      <c r="Y2" s="285" t="s">
        <v>1494</v>
      </c>
      <c r="Z2" s="285" t="s">
        <v>1497</v>
      </c>
    </row>
    <row r="3" spans="1:26" x14ac:dyDescent="0.2">
      <c r="A3" s="277" t="s">
        <v>593</v>
      </c>
      <c r="B3" s="282">
        <v>82143562.219999999</v>
      </c>
      <c r="C3" s="282">
        <v>1941728.11</v>
      </c>
      <c r="D3" s="282">
        <v>12731959.9</v>
      </c>
      <c r="E3" s="282">
        <v>10200</v>
      </c>
      <c r="F3" s="277">
        <v>99483098.010000005</v>
      </c>
      <c r="G3" s="277">
        <v>28500911.16</v>
      </c>
      <c r="H3" s="283">
        <v>226437.08</v>
      </c>
      <c r="I3" s="283">
        <v>900382.26</v>
      </c>
      <c r="J3" s="283">
        <v>1116441.49</v>
      </c>
      <c r="K3" s="283">
        <v>842734.01</v>
      </c>
      <c r="L3" s="277">
        <v>-863692.44</v>
      </c>
      <c r="M3" s="277">
        <v>-68003066.349999994</v>
      </c>
      <c r="N3" s="277">
        <v>337540728.77999997</v>
      </c>
      <c r="O3" s="284">
        <v>19658.45</v>
      </c>
      <c r="P3" s="284">
        <v>227422319.5</v>
      </c>
      <c r="Q3" s="284">
        <v>12789542.5</v>
      </c>
      <c r="R3" s="284">
        <v>130208.4</v>
      </c>
      <c r="S3" s="284">
        <v>207634692.34</v>
      </c>
      <c r="T3" s="284">
        <v>24068997.920000002</v>
      </c>
      <c r="U3" s="285">
        <v>304387657.24000001</v>
      </c>
      <c r="V3" s="285">
        <v>149810</v>
      </c>
      <c r="W3" s="285">
        <v>1736756.86</v>
      </c>
      <c r="X3" s="285">
        <v>108552012.89</v>
      </c>
      <c r="Y3" s="285">
        <v>21856319.379999999</v>
      </c>
      <c r="Z3" s="285">
        <v>246752.14</v>
      </c>
    </row>
    <row r="5" spans="1:26" x14ac:dyDescent="0.2">
      <c r="A5" s="277" t="s">
        <v>2014</v>
      </c>
      <c r="B5" s="282">
        <v>33955.03</v>
      </c>
      <c r="D5" s="282">
        <v>34669.21</v>
      </c>
      <c r="F5" s="277">
        <v>3</v>
      </c>
      <c r="G5" s="277">
        <v>4</v>
      </c>
      <c r="M5" s="277">
        <v>-1200000</v>
      </c>
      <c r="N5" s="277">
        <v>1209311.82</v>
      </c>
      <c r="O5" s="284">
        <v>4.21</v>
      </c>
      <c r="S5" s="284">
        <v>864780</v>
      </c>
      <c r="T5" s="284">
        <v>968139.73</v>
      </c>
      <c r="U5" s="285">
        <v>1129250</v>
      </c>
      <c r="X5" s="285">
        <v>644354.52</v>
      </c>
    </row>
    <row r="6" spans="1:26" x14ac:dyDescent="0.2">
      <c r="A6" s="277" t="s">
        <v>2015</v>
      </c>
      <c r="B6" s="282">
        <v>36597.21</v>
      </c>
      <c r="D6" s="282">
        <v>31760</v>
      </c>
      <c r="F6" s="277">
        <v>66896.67</v>
      </c>
      <c r="G6" s="277">
        <v>8012</v>
      </c>
      <c r="M6" s="277">
        <v>-1195509.55</v>
      </c>
      <c r="N6" s="277">
        <v>1382089.34</v>
      </c>
      <c r="O6" s="284">
        <v>6.09</v>
      </c>
      <c r="S6" s="284">
        <v>1191159</v>
      </c>
      <c r="T6" s="284">
        <v>599730.03</v>
      </c>
      <c r="U6" s="285">
        <v>1419802</v>
      </c>
      <c r="X6" s="285">
        <v>339947.03</v>
      </c>
    </row>
    <row r="7" spans="1:26" x14ac:dyDescent="0.2">
      <c r="A7" s="277" t="s">
        <v>2016</v>
      </c>
      <c r="B7" s="282">
        <v>141518.42000000001</v>
      </c>
      <c r="D7" s="282">
        <v>5085</v>
      </c>
      <c r="F7" s="277">
        <v>2</v>
      </c>
      <c r="G7" s="277">
        <v>45</v>
      </c>
      <c r="M7" s="277">
        <v>-1523304.59</v>
      </c>
      <c r="N7" s="277">
        <v>1532600</v>
      </c>
      <c r="O7" s="284">
        <v>39.01</v>
      </c>
      <c r="S7" s="284">
        <v>864486</v>
      </c>
      <c r="T7" s="284">
        <v>2030993.01</v>
      </c>
      <c r="U7" s="285">
        <v>1877706</v>
      </c>
      <c r="W7" s="285">
        <v>32802.49</v>
      </c>
      <c r="X7" s="285">
        <v>847654.52</v>
      </c>
    </row>
    <row r="8" spans="1:26" x14ac:dyDescent="0.2">
      <c r="A8" s="277" t="s">
        <v>2017</v>
      </c>
      <c r="B8" s="282">
        <v>61241.55</v>
      </c>
      <c r="D8" s="282">
        <v>8200</v>
      </c>
      <c r="F8" s="277">
        <v>1679502</v>
      </c>
      <c r="G8" s="277">
        <v>44014</v>
      </c>
      <c r="M8" s="277">
        <v>-492790.43</v>
      </c>
      <c r="N8" s="277">
        <v>2300000</v>
      </c>
      <c r="O8" s="284">
        <v>31.01</v>
      </c>
      <c r="R8" s="284">
        <v>48.97</v>
      </c>
      <c r="S8" s="284">
        <v>842206.5</v>
      </c>
      <c r="T8" s="284">
        <v>725256.3</v>
      </c>
      <c r="U8" s="285">
        <v>1143176.5</v>
      </c>
      <c r="W8" s="285">
        <v>32660</v>
      </c>
      <c r="X8" s="285">
        <v>404998.3</v>
      </c>
    </row>
    <row r="9" spans="1:26" x14ac:dyDescent="0.2">
      <c r="A9" s="277" t="s">
        <v>2018</v>
      </c>
      <c r="B9" s="282">
        <v>50563.01</v>
      </c>
      <c r="D9" s="282">
        <v>24065.49</v>
      </c>
      <c r="F9" s="277">
        <v>4</v>
      </c>
      <c r="G9" s="277">
        <v>335</v>
      </c>
      <c r="M9" s="277">
        <v>-1044217.62</v>
      </c>
      <c r="N9" s="277">
        <v>1150000</v>
      </c>
      <c r="O9" s="284">
        <v>9.6300000000000008</v>
      </c>
      <c r="S9" s="284">
        <v>993600</v>
      </c>
      <c r="T9" s="284">
        <v>863998.6</v>
      </c>
      <c r="U9" s="285">
        <v>1289491.48</v>
      </c>
      <c r="W9" s="285">
        <v>125140</v>
      </c>
      <c r="X9" s="285">
        <v>394991.63</v>
      </c>
    </row>
    <row r="10" spans="1:26" x14ac:dyDescent="0.2">
      <c r="A10" s="277" t="s">
        <v>2019</v>
      </c>
      <c r="B10" s="282">
        <v>29023.07</v>
      </c>
      <c r="D10" s="282">
        <v>32529</v>
      </c>
      <c r="F10" s="277">
        <v>1</v>
      </c>
      <c r="G10" s="277">
        <v>25</v>
      </c>
      <c r="M10" s="277">
        <v>-1204380.3700000001</v>
      </c>
      <c r="N10" s="277">
        <v>1250300</v>
      </c>
      <c r="O10" s="284">
        <v>28.44</v>
      </c>
      <c r="S10" s="284">
        <v>1037772</v>
      </c>
      <c r="T10" s="284">
        <v>372985.35</v>
      </c>
      <c r="U10" s="285">
        <v>1104652</v>
      </c>
      <c r="W10" s="285">
        <v>28136</v>
      </c>
      <c r="X10" s="285">
        <v>247294.9</v>
      </c>
    </row>
    <row r="11" spans="1:26" x14ac:dyDescent="0.2">
      <c r="A11" s="277" t="s">
        <v>2020</v>
      </c>
      <c r="B11" s="282">
        <v>78528.09</v>
      </c>
      <c r="D11" s="282">
        <v>8755</v>
      </c>
      <c r="F11" s="277">
        <v>4</v>
      </c>
      <c r="G11" s="277">
        <v>59</v>
      </c>
      <c r="M11" s="277">
        <v>-1497401.63</v>
      </c>
      <c r="N11" s="277">
        <v>1542339.31</v>
      </c>
      <c r="R11" s="284">
        <v>92.91</v>
      </c>
      <c r="S11" s="284">
        <v>657368</v>
      </c>
      <c r="T11" s="284">
        <v>2733263.29</v>
      </c>
      <c r="U11" s="285">
        <v>2335265</v>
      </c>
      <c r="W11" s="285">
        <v>57652</v>
      </c>
      <c r="X11" s="285">
        <v>852434.99</v>
      </c>
    </row>
    <row r="12" spans="1:26" x14ac:dyDescent="0.2">
      <c r="A12" s="277" t="s">
        <v>2021</v>
      </c>
      <c r="B12" s="282">
        <v>55713.37</v>
      </c>
      <c r="D12" s="282">
        <v>7170</v>
      </c>
      <c r="F12" s="277">
        <v>1441672.12</v>
      </c>
      <c r="G12" s="277">
        <v>19918.66</v>
      </c>
      <c r="M12" s="277">
        <v>-342089.11</v>
      </c>
      <c r="N12" s="277">
        <v>1850000</v>
      </c>
      <c r="O12" s="284">
        <v>23.62</v>
      </c>
      <c r="S12" s="284">
        <v>2205346.5</v>
      </c>
      <c r="T12" s="284">
        <v>597218.92000000004</v>
      </c>
      <c r="U12" s="285">
        <v>2366066.5</v>
      </c>
      <c r="X12" s="285">
        <v>410239.28</v>
      </c>
    </row>
    <row r="13" spans="1:26" x14ac:dyDescent="0.2">
      <c r="A13" s="277" t="s">
        <v>2022</v>
      </c>
      <c r="B13" s="282">
        <v>148214.41</v>
      </c>
      <c r="D13" s="282">
        <v>27400</v>
      </c>
      <c r="F13" s="277">
        <v>7</v>
      </c>
      <c r="G13" s="277">
        <v>82</v>
      </c>
      <c r="M13" s="277">
        <v>-967326.92</v>
      </c>
      <c r="N13" s="277">
        <v>1236758.5</v>
      </c>
      <c r="O13" s="284">
        <v>311.83</v>
      </c>
      <c r="S13" s="284">
        <v>1756280.9</v>
      </c>
      <c r="T13" s="284">
        <v>1845369.18</v>
      </c>
      <c r="U13" s="285">
        <v>2265230.9</v>
      </c>
      <c r="W13" s="285">
        <v>637146.37</v>
      </c>
      <c r="X13" s="285">
        <v>792312.81</v>
      </c>
    </row>
    <row r="14" spans="1:26" x14ac:dyDescent="0.2">
      <c r="A14" s="277" t="s">
        <v>2023</v>
      </c>
      <c r="B14" s="282">
        <v>5314.88</v>
      </c>
      <c r="D14" s="282">
        <v>15415</v>
      </c>
      <c r="F14" s="277">
        <v>4</v>
      </c>
      <c r="G14" s="277">
        <v>7</v>
      </c>
      <c r="M14" s="277">
        <v>-1163985.8799999999</v>
      </c>
      <c r="N14" s="277">
        <v>1223648</v>
      </c>
      <c r="O14" s="284">
        <v>23.76</v>
      </c>
      <c r="S14" s="284">
        <v>763583.4</v>
      </c>
      <c r="T14" s="284">
        <v>1529705.48</v>
      </c>
      <c r="U14" s="285">
        <v>1394133.4</v>
      </c>
      <c r="W14" s="285">
        <v>529735</v>
      </c>
      <c r="X14" s="285">
        <v>397405.48</v>
      </c>
    </row>
    <row r="15" spans="1:26" x14ac:dyDescent="0.2">
      <c r="A15" s="277" t="s">
        <v>2024</v>
      </c>
      <c r="B15" s="282">
        <v>43311.02</v>
      </c>
      <c r="D15" s="282">
        <v>129779</v>
      </c>
      <c r="F15" s="277">
        <v>5</v>
      </c>
      <c r="G15" s="277">
        <v>6</v>
      </c>
      <c r="M15" s="277">
        <v>-1569640.92</v>
      </c>
      <c r="N15" s="277">
        <v>1790913.12</v>
      </c>
      <c r="O15" s="284">
        <v>7.82</v>
      </c>
      <c r="S15" s="284">
        <v>16529925.5</v>
      </c>
      <c r="T15" s="284">
        <v>3328015.21</v>
      </c>
      <c r="U15" s="285">
        <v>19031235.5</v>
      </c>
      <c r="V15" s="285">
        <v>15000</v>
      </c>
      <c r="W15" s="285">
        <v>83800</v>
      </c>
      <c r="X15" s="285">
        <v>776084.21</v>
      </c>
    </row>
    <row r="16" spans="1:26" x14ac:dyDescent="0.2">
      <c r="A16" s="277" t="s">
        <v>2025</v>
      </c>
      <c r="B16" s="282">
        <v>4576.6400000000003</v>
      </c>
      <c r="F16" s="277">
        <v>6</v>
      </c>
      <c r="G16" s="277">
        <v>20</v>
      </c>
      <c r="M16" s="277">
        <v>-1274163.29</v>
      </c>
      <c r="N16" s="277">
        <v>1325520</v>
      </c>
      <c r="O16" s="284">
        <v>35.93</v>
      </c>
      <c r="S16" s="284">
        <v>1302497.2</v>
      </c>
      <c r="T16" s="284">
        <v>641162.09</v>
      </c>
      <c r="U16" s="285">
        <v>1678356.2</v>
      </c>
      <c r="X16" s="285">
        <v>312093.09000000003</v>
      </c>
    </row>
    <row r="17" spans="1:26" x14ac:dyDescent="0.2">
      <c r="A17" s="277" t="s">
        <v>2026</v>
      </c>
      <c r="B17" s="282">
        <v>38800.51</v>
      </c>
      <c r="D17" s="282">
        <v>25765</v>
      </c>
      <c r="F17" s="277">
        <v>4</v>
      </c>
      <c r="G17" s="277">
        <v>26</v>
      </c>
      <c r="M17" s="277">
        <v>-1325211.8</v>
      </c>
      <c r="N17" s="277">
        <v>1385124.66</v>
      </c>
      <c r="R17" s="284">
        <v>50.65</v>
      </c>
      <c r="S17" s="284">
        <v>2263716.5</v>
      </c>
      <c r="T17" s="284">
        <v>433649.97</v>
      </c>
      <c r="U17" s="285">
        <v>2366674.5</v>
      </c>
      <c r="W17" s="285">
        <v>25583</v>
      </c>
      <c r="X17" s="285">
        <v>295656.96999999997</v>
      </c>
    </row>
    <row r="18" spans="1:26" x14ac:dyDescent="0.2">
      <c r="A18" s="277" t="s">
        <v>2027</v>
      </c>
      <c r="B18" s="282">
        <v>14104.79</v>
      </c>
      <c r="D18" s="282">
        <v>53417</v>
      </c>
      <c r="F18" s="277">
        <v>3</v>
      </c>
      <c r="G18" s="277">
        <v>149518</v>
      </c>
      <c r="M18" s="277">
        <v>-973981</v>
      </c>
      <c r="N18" s="277">
        <v>1199644.94</v>
      </c>
      <c r="R18" s="284">
        <v>7.01</v>
      </c>
      <c r="S18" s="284">
        <v>2151184.5</v>
      </c>
      <c r="T18" s="284">
        <v>533668.94999999995</v>
      </c>
      <c r="U18" s="285">
        <v>2419109.5</v>
      </c>
      <c r="W18" s="285">
        <v>7500</v>
      </c>
      <c r="X18" s="285">
        <v>259995.65</v>
      </c>
    </row>
    <row r="19" spans="1:26" x14ac:dyDescent="0.2">
      <c r="A19" s="277" t="s">
        <v>2028</v>
      </c>
      <c r="B19" s="282">
        <v>3047.14</v>
      </c>
      <c r="D19" s="282">
        <v>20000</v>
      </c>
      <c r="F19" s="277">
        <v>6</v>
      </c>
      <c r="G19" s="277">
        <v>15</v>
      </c>
      <c r="M19" s="277">
        <v>-1613082.89</v>
      </c>
      <c r="N19" s="277">
        <v>1642759</v>
      </c>
      <c r="O19" s="284">
        <v>12.03</v>
      </c>
      <c r="S19" s="284">
        <v>962372.2</v>
      </c>
      <c r="T19" s="284">
        <v>631024.31000000006</v>
      </c>
      <c r="U19" s="285">
        <v>1397090.2</v>
      </c>
      <c r="X19" s="285">
        <v>202926.31</v>
      </c>
    </row>
    <row r="20" spans="1:26" x14ac:dyDescent="0.2">
      <c r="A20" s="277" t="s">
        <v>2029</v>
      </c>
      <c r="B20" s="282">
        <v>715548.91</v>
      </c>
      <c r="D20" s="282">
        <v>0</v>
      </c>
      <c r="F20" s="277">
        <v>2</v>
      </c>
      <c r="G20" s="277">
        <v>29</v>
      </c>
      <c r="M20" s="277">
        <v>-1229350.32</v>
      </c>
      <c r="N20" s="277">
        <v>1230000</v>
      </c>
      <c r="R20" s="284">
        <v>89.54</v>
      </c>
      <c r="S20" s="284">
        <v>1984416</v>
      </c>
      <c r="T20" s="284">
        <v>1522171.85</v>
      </c>
      <c r="U20" s="285">
        <v>2460997</v>
      </c>
      <c r="W20" s="285">
        <v>1600</v>
      </c>
      <c r="X20" s="285">
        <v>325212.15999999997</v>
      </c>
    </row>
    <row r="21" spans="1:26" x14ac:dyDescent="0.2">
      <c r="A21" s="277" t="s">
        <v>2030</v>
      </c>
      <c r="B21" s="282">
        <v>36661.15</v>
      </c>
      <c r="D21" s="282">
        <v>55151</v>
      </c>
      <c r="F21" s="277">
        <v>3</v>
      </c>
      <c r="G21" s="277">
        <v>58</v>
      </c>
      <c r="M21" s="277">
        <v>-950115.79</v>
      </c>
      <c r="N21" s="277">
        <v>1067330</v>
      </c>
      <c r="O21" s="284">
        <v>74.94</v>
      </c>
      <c r="S21" s="284">
        <v>1582285.5</v>
      </c>
      <c r="T21" s="284">
        <v>320904.46999999997</v>
      </c>
      <c r="U21" s="285">
        <v>1733870.5</v>
      </c>
      <c r="W21" s="285">
        <v>40250</v>
      </c>
      <c r="X21" s="285">
        <v>143361.47</v>
      </c>
    </row>
    <row r="22" spans="1:26" x14ac:dyDescent="0.2">
      <c r="A22" s="277" t="s">
        <v>2031</v>
      </c>
      <c r="B22" s="282">
        <v>646821.61</v>
      </c>
      <c r="C22" s="282">
        <v>44361</v>
      </c>
      <c r="D22" s="282">
        <v>222965.71</v>
      </c>
      <c r="F22" s="277">
        <v>245263.75</v>
      </c>
      <c r="G22" s="277">
        <v>400429.97</v>
      </c>
      <c r="M22" s="277">
        <v>1635365.67</v>
      </c>
      <c r="P22" s="284">
        <v>1265037.44</v>
      </c>
      <c r="Q22" s="284">
        <v>113900</v>
      </c>
      <c r="R22" s="284">
        <v>523.87</v>
      </c>
      <c r="S22" s="284">
        <v>1413100</v>
      </c>
      <c r="U22" s="285">
        <v>1644116</v>
      </c>
      <c r="V22" s="285">
        <v>3444</v>
      </c>
      <c r="X22" s="285">
        <v>1080371.06</v>
      </c>
      <c r="Y22" s="285">
        <v>121382.88</v>
      </c>
    </row>
    <row r="23" spans="1:26" x14ac:dyDescent="0.2">
      <c r="A23" s="277" t="s">
        <v>2032</v>
      </c>
      <c r="B23" s="282">
        <v>421569.73</v>
      </c>
      <c r="D23" s="282">
        <v>67650.7</v>
      </c>
      <c r="F23" s="277">
        <v>198738.06</v>
      </c>
      <c r="G23" s="277">
        <v>217613.83</v>
      </c>
      <c r="K23" s="283">
        <v>0</v>
      </c>
      <c r="M23" s="277">
        <v>-1757914.96</v>
      </c>
      <c r="N23" s="277">
        <v>2340148.79</v>
      </c>
      <c r="P23" s="284">
        <v>1179647.94</v>
      </c>
      <c r="R23" s="284">
        <v>1146.27</v>
      </c>
      <c r="S23" s="284">
        <v>1026700</v>
      </c>
      <c r="U23" s="285">
        <v>1342186</v>
      </c>
      <c r="X23" s="285">
        <v>439775.84</v>
      </c>
      <c r="Y23" s="285">
        <v>86408.88</v>
      </c>
    </row>
    <row r="24" spans="1:26" x14ac:dyDescent="0.2">
      <c r="A24" s="277" t="s">
        <v>2033</v>
      </c>
      <c r="B24" s="282">
        <v>830188.68</v>
      </c>
      <c r="C24" s="282">
        <v>53241.84</v>
      </c>
      <c r="D24" s="282">
        <v>84039.07</v>
      </c>
      <c r="F24" s="277">
        <v>196592.28</v>
      </c>
      <c r="G24" s="277">
        <v>87566.97</v>
      </c>
      <c r="M24" s="277">
        <v>-1751927.6</v>
      </c>
      <c r="N24" s="277">
        <v>2461151.44</v>
      </c>
      <c r="P24" s="284">
        <v>1607744.82</v>
      </c>
      <c r="Q24" s="284">
        <v>410290</v>
      </c>
      <c r="R24" s="284">
        <v>283.35000000000002</v>
      </c>
      <c r="S24" s="284">
        <v>1662930</v>
      </c>
      <c r="U24" s="285">
        <v>2031984</v>
      </c>
      <c r="V24" s="285">
        <v>1830</v>
      </c>
      <c r="X24" s="285">
        <v>882085.72</v>
      </c>
      <c r="Y24" s="285">
        <v>170580.45</v>
      </c>
      <c r="Z24" s="285">
        <v>1136</v>
      </c>
    </row>
    <row r="25" spans="1:26" x14ac:dyDescent="0.2">
      <c r="A25" s="277" t="s">
        <v>2034</v>
      </c>
      <c r="B25" s="282">
        <v>398640.26</v>
      </c>
      <c r="C25" s="282">
        <v>61698.32</v>
      </c>
      <c r="D25" s="282">
        <v>91949.22</v>
      </c>
      <c r="F25" s="277">
        <v>336826.33</v>
      </c>
      <c r="G25" s="277">
        <v>135296.60999999999</v>
      </c>
      <c r="M25" s="277">
        <v>-808780.81</v>
      </c>
      <c r="N25" s="277">
        <v>1609968.11</v>
      </c>
      <c r="P25" s="284">
        <v>1144361.56</v>
      </c>
      <c r="Q25" s="284">
        <v>46500</v>
      </c>
      <c r="R25" s="284">
        <v>764.99</v>
      </c>
      <c r="S25" s="284">
        <v>1265020</v>
      </c>
      <c r="U25" s="285">
        <v>1478369</v>
      </c>
      <c r="V25" s="285">
        <v>5590</v>
      </c>
      <c r="X25" s="285">
        <v>605211.98</v>
      </c>
      <c r="Y25" s="285">
        <v>115037.15</v>
      </c>
      <c r="Z25" s="285">
        <v>323.14</v>
      </c>
    </row>
    <row r="26" spans="1:26" x14ac:dyDescent="0.2">
      <c r="A26" s="277" t="s">
        <v>2035</v>
      </c>
      <c r="B26" s="282">
        <v>300245.03999999998</v>
      </c>
      <c r="C26" s="282">
        <v>712</v>
      </c>
      <c r="D26" s="282">
        <v>96837.81</v>
      </c>
      <c r="F26" s="277">
        <v>240898.04</v>
      </c>
      <c r="G26" s="277">
        <v>116026.35</v>
      </c>
      <c r="M26" s="277">
        <v>-1234395.1000000001</v>
      </c>
      <c r="N26" s="277">
        <v>1693812.25</v>
      </c>
      <c r="P26" s="284">
        <v>721007.89</v>
      </c>
      <c r="Q26" s="284">
        <v>62430</v>
      </c>
      <c r="R26" s="284">
        <v>422.83</v>
      </c>
      <c r="S26" s="284">
        <v>780780</v>
      </c>
      <c r="U26" s="285">
        <v>931935</v>
      </c>
      <c r="X26" s="285">
        <v>280839.27</v>
      </c>
      <c r="Y26" s="285">
        <v>45700.15</v>
      </c>
    </row>
    <row r="27" spans="1:26" x14ac:dyDescent="0.2">
      <c r="A27" s="277" t="s">
        <v>2036</v>
      </c>
      <c r="B27" s="282">
        <v>786730.46</v>
      </c>
      <c r="C27" s="282">
        <v>47422.1</v>
      </c>
      <c r="D27" s="282">
        <v>104014.5</v>
      </c>
      <c r="F27" s="277">
        <v>273485.44</v>
      </c>
      <c r="G27" s="277">
        <v>235367.72</v>
      </c>
      <c r="K27" s="283">
        <v>0</v>
      </c>
      <c r="M27" s="277">
        <v>25431.66</v>
      </c>
      <c r="N27" s="277">
        <v>1247745.83</v>
      </c>
      <c r="P27" s="284">
        <v>1257520.1499999999</v>
      </c>
      <c r="Q27" s="284">
        <v>157000</v>
      </c>
      <c r="R27" s="284">
        <v>2214.86</v>
      </c>
      <c r="S27" s="284">
        <v>1103700</v>
      </c>
      <c r="U27" s="285">
        <v>1419398</v>
      </c>
      <c r="X27" s="285">
        <v>717499.39</v>
      </c>
      <c r="Y27" s="285">
        <v>96355.39</v>
      </c>
    </row>
    <row r="28" spans="1:26" x14ac:dyDescent="0.2">
      <c r="A28" s="277" t="s">
        <v>2037</v>
      </c>
      <c r="B28" s="282">
        <v>925035.96</v>
      </c>
      <c r="D28" s="282">
        <v>100670.42</v>
      </c>
      <c r="F28" s="277">
        <v>386215.85</v>
      </c>
      <c r="G28" s="277">
        <v>107785.22</v>
      </c>
      <c r="K28" s="283">
        <v>0</v>
      </c>
      <c r="M28" s="277">
        <v>-381270.72</v>
      </c>
      <c r="N28" s="277">
        <v>1804121.26</v>
      </c>
      <c r="P28" s="284">
        <v>990604.65</v>
      </c>
      <c r="Q28" s="284">
        <v>340</v>
      </c>
      <c r="R28" s="284">
        <v>3250.97</v>
      </c>
      <c r="S28" s="284">
        <v>839040</v>
      </c>
      <c r="U28" s="285">
        <v>1011918</v>
      </c>
      <c r="V28" s="285">
        <v>2520</v>
      </c>
      <c r="X28" s="285">
        <v>568629.16</v>
      </c>
      <c r="Y28" s="285">
        <v>92942.55</v>
      </c>
    </row>
    <row r="29" spans="1:26" x14ac:dyDescent="0.2">
      <c r="A29" s="277" t="s">
        <v>2038</v>
      </c>
      <c r="B29" s="282">
        <v>655868.26</v>
      </c>
      <c r="C29" s="282">
        <v>240</v>
      </c>
      <c r="D29" s="282">
        <v>139601.1</v>
      </c>
      <c r="F29" s="277">
        <v>425156.92</v>
      </c>
      <c r="G29" s="277">
        <v>283419.53999999998</v>
      </c>
      <c r="K29" s="283">
        <v>105.19</v>
      </c>
      <c r="M29" s="277">
        <v>-931.18</v>
      </c>
      <c r="N29" s="277">
        <v>1414760.08</v>
      </c>
      <c r="P29" s="284">
        <v>1303177.95</v>
      </c>
      <c r="R29" s="284">
        <v>1067.44</v>
      </c>
      <c r="S29" s="284">
        <v>1351290</v>
      </c>
      <c r="U29" s="285">
        <v>1675806</v>
      </c>
      <c r="X29" s="285">
        <v>628533.42000000004</v>
      </c>
      <c r="Y29" s="285">
        <v>151187.24</v>
      </c>
    </row>
    <row r="30" spans="1:26" x14ac:dyDescent="0.2">
      <c r="A30" s="277" t="s">
        <v>2039</v>
      </c>
      <c r="B30" s="282">
        <v>1181664.4099999999</v>
      </c>
      <c r="C30" s="282">
        <v>57150</v>
      </c>
      <c r="D30" s="282">
        <v>212124.77</v>
      </c>
      <c r="F30" s="277">
        <v>192535.78</v>
      </c>
      <c r="G30" s="277">
        <v>214308.52</v>
      </c>
      <c r="M30" s="277">
        <v>-770525.94</v>
      </c>
      <c r="N30" s="277">
        <v>1595887.05</v>
      </c>
      <c r="P30" s="284">
        <v>1764243.54</v>
      </c>
      <c r="Q30" s="284">
        <v>626550</v>
      </c>
      <c r="R30" s="284">
        <v>600.23</v>
      </c>
      <c r="S30" s="284">
        <v>1714140</v>
      </c>
      <c r="U30" s="285">
        <v>2019810</v>
      </c>
      <c r="X30" s="285">
        <v>910621.93</v>
      </c>
      <c r="Y30" s="285">
        <v>62802.47</v>
      </c>
    </row>
    <row r="31" spans="1:26" x14ac:dyDescent="0.2">
      <c r="A31" s="277" t="s">
        <v>2040</v>
      </c>
      <c r="B31" s="282">
        <v>725111.01</v>
      </c>
      <c r="D31" s="282">
        <v>216430.73</v>
      </c>
      <c r="F31" s="277">
        <v>115743.69</v>
      </c>
      <c r="G31" s="277">
        <v>180753.05</v>
      </c>
      <c r="K31" s="283">
        <v>0</v>
      </c>
      <c r="M31" s="277">
        <v>-832865.71</v>
      </c>
      <c r="N31" s="277">
        <v>1789492.25</v>
      </c>
      <c r="P31" s="284">
        <v>954996.98</v>
      </c>
      <c r="R31" s="284">
        <v>1310.57</v>
      </c>
      <c r="S31" s="284">
        <v>771600</v>
      </c>
      <c r="U31" s="285">
        <v>972048</v>
      </c>
      <c r="X31" s="285">
        <v>333131.45</v>
      </c>
      <c r="Y31" s="285">
        <v>65567.16</v>
      </c>
      <c r="Z31" s="285">
        <v>1514</v>
      </c>
    </row>
    <row r="32" spans="1:26" x14ac:dyDescent="0.2">
      <c r="A32" s="277" t="s">
        <v>2041</v>
      </c>
      <c r="B32" s="282">
        <v>642547.48</v>
      </c>
      <c r="D32" s="282">
        <v>83836.41</v>
      </c>
      <c r="F32" s="277">
        <v>289368.90000000002</v>
      </c>
      <c r="G32" s="277">
        <v>464924.42</v>
      </c>
      <c r="M32" s="277">
        <v>-1704353.54</v>
      </c>
      <c r="N32" s="277">
        <v>3102228.3</v>
      </c>
      <c r="P32" s="284">
        <v>1025621.2</v>
      </c>
      <c r="Q32" s="284">
        <v>65178</v>
      </c>
      <c r="R32" s="284">
        <v>993.87</v>
      </c>
      <c r="S32" s="284">
        <v>1585340</v>
      </c>
      <c r="U32" s="285">
        <v>1833091</v>
      </c>
      <c r="X32" s="285">
        <v>477902.26</v>
      </c>
      <c r="Y32" s="285">
        <v>212955.36</v>
      </c>
      <c r="Z32" s="285">
        <v>2100</v>
      </c>
    </row>
    <row r="33" spans="1:26" x14ac:dyDescent="0.2">
      <c r="A33" s="277" t="s">
        <v>2042</v>
      </c>
      <c r="B33" s="282">
        <v>706466.46</v>
      </c>
      <c r="C33" s="282">
        <v>118594.9</v>
      </c>
      <c r="D33" s="282">
        <v>110964.03</v>
      </c>
      <c r="F33" s="277">
        <v>347494.69</v>
      </c>
      <c r="G33" s="277">
        <v>224423.05</v>
      </c>
      <c r="M33" s="277">
        <v>-493277.31</v>
      </c>
      <c r="N33" s="277">
        <v>1484748</v>
      </c>
      <c r="P33" s="284">
        <v>1298353.06</v>
      </c>
      <c r="Q33" s="284">
        <v>93000</v>
      </c>
      <c r="R33" s="284">
        <v>2127.63</v>
      </c>
      <c r="S33" s="284">
        <v>745220</v>
      </c>
      <c r="U33" s="285">
        <v>1016183</v>
      </c>
      <c r="X33" s="285">
        <v>392057.22</v>
      </c>
      <c r="Y33" s="285">
        <v>120867.95</v>
      </c>
    </row>
    <row r="34" spans="1:26" x14ac:dyDescent="0.2">
      <c r="A34" s="277" t="s">
        <v>2043</v>
      </c>
      <c r="B34" s="282">
        <v>731557.96</v>
      </c>
      <c r="C34" s="282">
        <v>56633.9</v>
      </c>
      <c r="D34" s="282">
        <v>43860.33</v>
      </c>
      <c r="F34" s="277">
        <v>96259.28</v>
      </c>
      <c r="G34" s="277">
        <v>297944.45</v>
      </c>
      <c r="M34" s="277">
        <v>-1036745.7</v>
      </c>
      <c r="N34" s="277">
        <v>1924840.79</v>
      </c>
      <c r="P34" s="284">
        <v>1265102.51</v>
      </c>
      <c r="Q34" s="284">
        <v>86609.5</v>
      </c>
      <c r="R34" s="284">
        <v>848.82</v>
      </c>
      <c r="S34" s="284">
        <v>792510</v>
      </c>
      <c r="U34" s="285">
        <v>1091730</v>
      </c>
      <c r="X34" s="285">
        <v>548169.14</v>
      </c>
      <c r="Y34" s="285">
        <v>104332.86</v>
      </c>
    </row>
    <row r="35" spans="1:26" x14ac:dyDescent="0.2">
      <c r="A35" s="277" t="s">
        <v>2044</v>
      </c>
      <c r="B35" s="282">
        <v>1559633.57</v>
      </c>
      <c r="C35" s="282">
        <v>10549.92</v>
      </c>
      <c r="D35" s="282">
        <v>115990.22</v>
      </c>
      <c r="F35" s="277">
        <v>226955.38</v>
      </c>
      <c r="G35" s="277">
        <v>162931.69</v>
      </c>
      <c r="M35" s="277">
        <v>353670</v>
      </c>
      <c r="N35" s="277">
        <v>1101601.1100000001</v>
      </c>
      <c r="P35" s="284">
        <v>1149611.6000000001</v>
      </c>
      <c r="Q35" s="284">
        <v>407125</v>
      </c>
      <c r="R35" s="284">
        <v>4561.6400000000003</v>
      </c>
      <c r="S35" s="284">
        <v>1399480</v>
      </c>
      <c r="T35" s="284">
        <v>48</v>
      </c>
      <c r="U35" s="285">
        <v>1724248</v>
      </c>
      <c r="X35" s="285">
        <v>477437.67</v>
      </c>
      <c r="Y35" s="285">
        <v>61045.4</v>
      </c>
    </row>
    <row r="36" spans="1:26" x14ac:dyDescent="0.2">
      <c r="A36" s="277" t="s">
        <v>2045</v>
      </c>
      <c r="B36" s="282">
        <v>559269.07999999996</v>
      </c>
      <c r="C36" s="282">
        <v>7802.01</v>
      </c>
      <c r="D36" s="282">
        <v>157592.54</v>
      </c>
      <c r="F36" s="277">
        <v>1463155.36</v>
      </c>
      <c r="G36" s="277">
        <v>96730.57</v>
      </c>
      <c r="M36" s="277">
        <v>1378181.32</v>
      </c>
      <c r="N36" s="277">
        <v>528949.56000000006</v>
      </c>
      <c r="P36" s="284">
        <v>1032356.03</v>
      </c>
      <c r="Q36" s="284">
        <v>233265</v>
      </c>
      <c r="R36" s="284">
        <v>492.73</v>
      </c>
      <c r="S36" s="284">
        <v>1014510</v>
      </c>
      <c r="T36" s="284">
        <v>80</v>
      </c>
      <c r="U36" s="285">
        <v>1260208</v>
      </c>
      <c r="X36" s="285">
        <v>476770.67</v>
      </c>
      <c r="Y36" s="285">
        <v>122716.41</v>
      </c>
      <c r="Z36" s="285">
        <v>500</v>
      </c>
    </row>
    <row r="37" spans="1:26" x14ac:dyDescent="0.2">
      <c r="A37" s="277" t="s">
        <v>2046</v>
      </c>
      <c r="B37" s="282">
        <v>414210.56</v>
      </c>
      <c r="D37" s="282">
        <v>68419.199999999997</v>
      </c>
      <c r="F37" s="277">
        <v>466833.88</v>
      </c>
      <c r="G37" s="277">
        <v>63897.69</v>
      </c>
      <c r="K37" s="283">
        <v>0</v>
      </c>
      <c r="M37" s="277">
        <v>-783262.06</v>
      </c>
      <c r="N37" s="277">
        <v>1603684.39</v>
      </c>
      <c r="P37" s="284">
        <v>904707.92</v>
      </c>
      <c r="Q37" s="284">
        <v>157020</v>
      </c>
      <c r="R37" s="284">
        <v>447.63</v>
      </c>
      <c r="S37" s="284">
        <v>1406340</v>
      </c>
      <c r="U37" s="285">
        <v>1600639</v>
      </c>
      <c r="X37" s="285">
        <v>547857.19999999995</v>
      </c>
      <c r="Y37" s="285">
        <v>112681.59</v>
      </c>
      <c r="Z37" s="285">
        <v>500</v>
      </c>
    </row>
    <row r="38" spans="1:26" x14ac:dyDescent="0.2">
      <c r="A38" s="277" t="s">
        <v>2047</v>
      </c>
      <c r="B38" s="282">
        <v>317807.46000000002</v>
      </c>
      <c r="C38" s="282">
        <v>21858.92</v>
      </c>
      <c r="D38" s="282">
        <v>123743.65</v>
      </c>
      <c r="F38" s="277">
        <v>156827.26</v>
      </c>
      <c r="G38" s="277">
        <v>97284.800000000003</v>
      </c>
      <c r="M38" s="277">
        <v>-868026.46</v>
      </c>
      <c r="N38" s="277">
        <v>1498620.76</v>
      </c>
      <c r="P38" s="284">
        <v>679626.09</v>
      </c>
      <c r="R38" s="284">
        <v>454.27</v>
      </c>
      <c r="S38" s="284">
        <v>593780</v>
      </c>
      <c r="U38" s="285">
        <v>714101</v>
      </c>
      <c r="V38" s="285">
        <v>4418</v>
      </c>
      <c r="X38" s="285">
        <v>357285.96</v>
      </c>
      <c r="Y38" s="285">
        <v>79795.61</v>
      </c>
    </row>
    <row r="39" spans="1:26" x14ac:dyDescent="0.2">
      <c r="A39" s="277" t="s">
        <v>2048</v>
      </c>
      <c r="B39" s="282">
        <v>616249.96</v>
      </c>
      <c r="C39" s="282">
        <v>138395.99</v>
      </c>
      <c r="D39" s="282">
        <v>55493.99</v>
      </c>
      <c r="F39" s="277">
        <v>1433906.25</v>
      </c>
      <c r="G39" s="277">
        <v>248536</v>
      </c>
      <c r="M39" s="277">
        <v>65970.539999999994</v>
      </c>
      <c r="N39" s="277">
        <v>2339595.1</v>
      </c>
      <c r="P39" s="284">
        <v>1287090.06</v>
      </c>
      <c r="Q39" s="284">
        <v>90500</v>
      </c>
      <c r="R39" s="284">
        <v>1139.47</v>
      </c>
      <c r="S39" s="284">
        <v>1185420</v>
      </c>
      <c r="U39" s="285">
        <v>1570039.26</v>
      </c>
      <c r="X39" s="285">
        <v>669945.06000000006</v>
      </c>
      <c r="Y39" s="285">
        <v>152536.66</v>
      </c>
    </row>
    <row r="40" spans="1:26" x14ac:dyDescent="0.2">
      <c r="A40" s="277" t="s">
        <v>2049</v>
      </c>
      <c r="B40" s="282">
        <v>735038.71</v>
      </c>
      <c r="D40" s="282">
        <v>80508.58</v>
      </c>
      <c r="F40" s="277">
        <v>231172.82</v>
      </c>
      <c r="G40" s="277">
        <v>127230.87</v>
      </c>
      <c r="M40" s="277">
        <v>-805282.31</v>
      </c>
      <c r="N40" s="277">
        <v>1457071.21</v>
      </c>
      <c r="P40" s="284">
        <v>1206336.29</v>
      </c>
      <c r="Q40" s="284">
        <v>234130</v>
      </c>
      <c r="R40" s="284">
        <v>520.66999999999996</v>
      </c>
      <c r="S40" s="284">
        <v>311880</v>
      </c>
      <c r="U40" s="285">
        <v>600228</v>
      </c>
      <c r="X40" s="285">
        <v>484263.29</v>
      </c>
      <c r="Y40" s="285">
        <v>65653.59</v>
      </c>
    </row>
    <row r="41" spans="1:26" x14ac:dyDescent="0.2">
      <c r="A41" s="277" t="s">
        <v>2050</v>
      </c>
      <c r="B41" s="282">
        <v>722558.9</v>
      </c>
      <c r="C41" s="282">
        <v>25655.15</v>
      </c>
      <c r="D41" s="282">
        <v>124518.48</v>
      </c>
      <c r="F41" s="277">
        <v>384922.33</v>
      </c>
      <c r="G41" s="277">
        <v>493825.3</v>
      </c>
      <c r="K41" s="283">
        <v>1020</v>
      </c>
      <c r="M41" s="277">
        <v>-359713.42</v>
      </c>
      <c r="N41" s="277">
        <v>1798384.44</v>
      </c>
      <c r="P41" s="284">
        <v>912498.58</v>
      </c>
      <c r="Q41" s="284">
        <v>334820</v>
      </c>
      <c r="R41" s="284">
        <v>1208.56</v>
      </c>
      <c r="S41" s="284">
        <v>713300</v>
      </c>
      <c r="U41" s="285">
        <v>866172</v>
      </c>
      <c r="X41" s="285">
        <v>546337.30000000005</v>
      </c>
      <c r="Y41" s="285">
        <v>176349.39</v>
      </c>
      <c r="Z41" s="285">
        <v>80</v>
      </c>
    </row>
    <row r="42" spans="1:26" x14ac:dyDescent="0.2">
      <c r="A42" s="277" t="s">
        <v>2051</v>
      </c>
      <c r="B42" s="282">
        <v>578409.38</v>
      </c>
      <c r="D42" s="282">
        <v>137168.74</v>
      </c>
      <c r="F42" s="277">
        <v>354217.43</v>
      </c>
      <c r="G42" s="277">
        <v>259572.16</v>
      </c>
      <c r="K42" s="283">
        <v>63.07</v>
      </c>
      <c r="M42" s="277">
        <v>-48139.66</v>
      </c>
      <c r="N42" s="277">
        <v>1262156.06</v>
      </c>
      <c r="P42" s="284">
        <v>1066910.5</v>
      </c>
      <c r="Q42" s="284">
        <v>211400</v>
      </c>
      <c r="R42" s="284">
        <v>957.95</v>
      </c>
      <c r="S42" s="284">
        <v>978420</v>
      </c>
      <c r="U42" s="285">
        <v>1293405</v>
      </c>
      <c r="V42" s="285">
        <v>1830</v>
      </c>
      <c r="X42" s="285">
        <v>640506.91</v>
      </c>
      <c r="Y42" s="285">
        <v>124387.3</v>
      </c>
    </row>
    <row r="43" spans="1:26" x14ac:dyDescent="0.2">
      <c r="A43" s="277" t="s">
        <v>2052</v>
      </c>
      <c r="B43" s="282">
        <v>289877.55</v>
      </c>
      <c r="C43" s="282">
        <v>4580</v>
      </c>
      <c r="D43" s="282">
        <v>220592.78</v>
      </c>
      <c r="F43" s="277">
        <v>573808.99</v>
      </c>
      <c r="G43" s="277">
        <v>90463.53</v>
      </c>
      <c r="M43" s="277">
        <v>-795906.52</v>
      </c>
      <c r="N43" s="277">
        <v>1683339.65</v>
      </c>
      <c r="P43" s="284">
        <v>974054.5</v>
      </c>
      <c r="R43" s="284">
        <v>466.11</v>
      </c>
      <c r="S43" s="284">
        <v>359100</v>
      </c>
      <c r="U43" s="285">
        <v>554253</v>
      </c>
      <c r="X43" s="285">
        <v>351660.66</v>
      </c>
      <c r="Y43" s="285">
        <v>84397.23</v>
      </c>
    </row>
    <row r="44" spans="1:26" x14ac:dyDescent="0.2">
      <c r="A44" s="277" t="s">
        <v>2184</v>
      </c>
      <c r="B44" s="282">
        <v>893046.01</v>
      </c>
      <c r="C44" s="282">
        <v>16450</v>
      </c>
      <c r="D44" s="282">
        <v>264747.12</v>
      </c>
      <c r="F44" s="277">
        <v>387916.3</v>
      </c>
      <c r="G44" s="277">
        <v>80808.62</v>
      </c>
      <c r="M44" s="277">
        <v>-688189.72</v>
      </c>
      <c r="N44" s="277">
        <v>2224890.19</v>
      </c>
      <c r="P44" s="284">
        <v>1009220.87</v>
      </c>
      <c r="Q44" s="284">
        <v>50000</v>
      </c>
      <c r="R44" s="284">
        <v>1421.27</v>
      </c>
      <c r="S44" s="284">
        <v>736740</v>
      </c>
      <c r="U44" s="285">
        <v>915290</v>
      </c>
      <c r="X44" s="285">
        <v>595429.09</v>
      </c>
      <c r="Y44" s="285">
        <v>110112.47</v>
      </c>
    </row>
    <row r="45" spans="1:26" x14ac:dyDescent="0.2">
      <c r="A45" s="277" t="s">
        <v>2198</v>
      </c>
      <c r="B45" s="282">
        <v>409966.93</v>
      </c>
      <c r="C45" s="282">
        <v>32440</v>
      </c>
      <c r="D45" s="282">
        <v>76342.64</v>
      </c>
      <c r="F45" s="277">
        <v>1967188.44</v>
      </c>
      <c r="G45" s="277">
        <v>775881.51</v>
      </c>
      <c r="M45" s="277">
        <v>3285164.12</v>
      </c>
      <c r="P45" s="284">
        <v>1049734.94</v>
      </c>
      <c r="Q45" s="284">
        <v>78900</v>
      </c>
      <c r="R45" s="284">
        <v>302.51</v>
      </c>
      <c r="S45" s="284">
        <v>811740</v>
      </c>
      <c r="U45" s="285">
        <v>1073139</v>
      </c>
      <c r="V45" s="285">
        <v>5004</v>
      </c>
      <c r="X45" s="285">
        <v>443651.09</v>
      </c>
      <c r="Y45" s="285">
        <v>411243.96</v>
      </c>
    </row>
    <row r="46" spans="1:26" x14ac:dyDescent="0.2">
      <c r="A46" s="277" t="s">
        <v>2053</v>
      </c>
      <c r="B46" s="282">
        <v>641000.56999999995</v>
      </c>
      <c r="C46" s="282">
        <v>0</v>
      </c>
      <c r="D46" s="282">
        <v>73880.67</v>
      </c>
      <c r="F46" s="277">
        <v>1363946.45</v>
      </c>
      <c r="G46" s="277">
        <v>170062.83</v>
      </c>
      <c r="J46" s="283">
        <v>281150.19</v>
      </c>
      <c r="K46" s="283">
        <v>139.75</v>
      </c>
      <c r="M46" s="277">
        <v>93313.61</v>
      </c>
      <c r="N46" s="277">
        <v>721555.06</v>
      </c>
      <c r="P46" s="284">
        <v>1169691.6200000001</v>
      </c>
      <c r="R46" s="284">
        <v>896.11</v>
      </c>
      <c r="S46" s="284">
        <v>1508818.5</v>
      </c>
      <c r="T46" s="284">
        <v>164208.6</v>
      </c>
      <c r="U46" s="285">
        <v>2047420.5</v>
      </c>
      <c r="X46" s="285">
        <v>513767.45</v>
      </c>
      <c r="Y46" s="285">
        <v>236509.57</v>
      </c>
    </row>
    <row r="47" spans="1:26" x14ac:dyDescent="0.2">
      <c r="A47" s="277" t="s">
        <v>2054</v>
      </c>
      <c r="B47" s="282">
        <v>422163.78</v>
      </c>
      <c r="C47" s="282">
        <v>0</v>
      </c>
      <c r="D47" s="282">
        <v>55014.57</v>
      </c>
      <c r="F47" s="277">
        <v>105077.69</v>
      </c>
      <c r="G47" s="277">
        <v>749142.84</v>
      </c>
      <c r="J47" s="283">
        <v>165170.22</v>
      </c>
      <c r="K47" s="283">
        <v>5.9</v>
      </c>
      <c r="M47" s="277">
        <v>176877.17</v>
      </c>
      <c r="N47" s="277">
        <v>1541680.81</v>
      </c>
      <c r="P47" s="284">
        <v>1906159.12</v>
      </c>
      <c r="Q47" s="284">
        <v>109075</v>
      </c>
      <c r="R47" s="284">
        <v>1996.64</v>
      </c>
      <c r="S47" s="284">
        <v>1450449.02</v>
      </c>
      <c r="T47" s="284">
        <v>310266</v>
      </c>
      <c r="U47" s="285">
        <v>2136360.02</v>
      </c>
      <c r="V47" s="285">
        <v>47270</v>
      </c>
      <c r="X47" s="285">
        <v>564315.29</v>
      </c>
      <c r="Y47" s="285">
        <v>229233.95</v>
      </c>
    </row>
    <row r="48" spans="1:26" x14ac:dyDescent="0.2">
      <c r="A48" s="277" t="s">
        <v>2055</v>
      </c>
      <c r="B48" s="282">
        <v>440153.43</v>
      </c>
      <c r="C48" s="282">
        <v>0</v>
      </c>
      <c r="D48" s="282">
        <v>19476.63</v>
      </c>
      <c r="F48" s="277">
        <v>924186.47</v>
      </c>
      <c r="G48" s="277">
        <v>524214.11</v>
      </c>
      <c r="J48" s="283">
        <v>98440.72</v>
      </c>
      <c r="K48" s="283">
        <v>237.06</v>
      </c>
      <c r="M48" s="277">
        <v>63849.82</v>
      </c>
      <c r="N48" s="277">
        <v>3101072.39</v>
      </c>
      <c r="P48" s="284">
        <v>1040179.38</v>
      </c>
      <c r="Q48" s="284">
        <v>60350</v>
      </c>
      <c r="R48" s="284">
        <v>878.86</v>
      </c>
      <c r="S48" s="284">
        <v>2185186.7999999998</v>
      </c>
      <c r="T48" s="284">
        <v>98000</v>
      </c>
      <c r="U48" s="285">
        <v>2754796.8</v>
      </c>
      <c r="V48" s="285">
        <v>4900</v>
      </c>
      <c r="X48" s="285">
        <v>435940.06</v>
      </c>
      <c r="Y48" s="285">
        <v>242646.46</v>
      </c>
    </row>
    <row r="49" spans="1:26" x14ac:dyDescent="0.2">
      <c r="A49" s="277" t="s">
        <v>2056</v>
      </c>
      <c r="B49" s="282">
        <v>38200.559999999998</v>
      </c>
      <c r="C49" s="282">
        <v>0</v>
      </c>
      <c r="D49" s="282">
        <v>49973.73</v>
      </c>
      <c r="F49" s="277">
        <v>1974193.69</v>
      </c>
      <c r="G49" s="277">
        <v>149737.18</v>
      </c>
      <c r="J49" s="283">
        <v>30252.59</v>
      </c>
      <c r="K49" s="283">
        <v>84.12</v>
      </c>
      <c r="M49" s="277">
        <v>54749.52</v>
      </c>
      <c r="N49" s="277">
        <v>2713140.37</v>
      </c>
      <c r="P49" s="284">
        <v>1001307.13</v>
      </c>
      <c r="Q49" s="284">
        <v>99950</v>
      </c>
      <c r="R49" s="284">
        <v>316.89</v>
      </c>
      <c r="S49" s="284">
        <v>995763</v>
      </c>
      <c r="T49" s="284">
        <v>31200</v>
      </c>
      <c r="U49" s="285">
        <v>1470428</v>
      </c>
      <c r="X49" s="285">
        <v>442870.71</v>
      </c>
      <c r="Y49" s="285">
        <v>184388.85</v>
      </c>
    </row>
    <row r="50" spans="1:26" x14ac:dyDescent="0.2">
      <c r="A50" s="277" t="s">
        <v>2057</v>
      </c>
      <c r="B50" s="282">
        <v>504174.37</v>
      </c>
      <c r="C50" s="282">
        <v>0</v>
      </c>
      <c r="D50" s="282">
        <v>57616.66</v>
      </c>
      <c r="F50" s="277">
        <v>166084.16</v>
      </c>
      <c r="G50" s="277">
        <v>281671.42</v>
      </c>
      <c r="I50" s="283">
        <v>79852.5</v>
      </c>
      <c r="J50" s="283">
        <v>214159.02</v>
      </c>
      <c r="K50" s="283">
        <v>878.29</v>
      </c>
      <c r="M50" s="277">
        <v>65462.95</v>
      </c>
      <c r="N50" s="277">
        <v>2152655.08</v>
      </c>
      <c r="P50" s="284">
        <v>1782676.2</v>
      </c>
      <c r="Q50" s="284">
        <v>150515</v>
      </c>
      <c r="R50" s="284">
        <v>845.97</v>
      </c>
      <c r="S50" s="284">
        <v>984154.5</v>
      </c>
      <c r="T50" s="284">
        <v>449424</v>
      </c>
      <c r="U50" s="285">
        <v>2118914.5</v>
      </c>
      <c r="V50" s="285">
        <v>11828</v>
      </c>
      <c r="X50" s="285">
        <v>771192.4</v>
      </c>
      <c r="Y50" s="285">
        <v>208880.53</v>
      </c>
    </row>
    <row r="51" spans="1:26" x14ac:dyDescent="0.2">
      <c r="A51" s="277" t="s">
        <v>2185</v>
      </c>
      <c r="B51" s="282">
        <v>275118.18</v>
      </c>
      <c r="C51" s="282">
        <v>0</v>
      </c>
      <c r="D51" s="282">
        <v>36346.22</v>
      </c>
      <c r="F51" s="277">
        <v>449085.02</v>
      </c>
      <c r="G51" s="277">
        <v>202849.03</v>
      </c>
      <c r="J51" s="283">
        <v>54012.75</v>
      </c>
      <c r="K51" s="283">
        <v>176.12</v>
      </c>
      <c r="M51" s="277">
        <v>161981.44</v>
      </c>
      <c r="N51" s="277">
        <v>2872107.81</v>
      </c>
      <c r="P51" s="284">
        <v>1158522.1100000001</v>
      </c>
      <c r="Q51" s="284">
        <v>91025</v>
      </c>
      <c r="R51" s="284">
        <v>600.91999999999996</v>
      </c>
      <c r="S51" s="284">
        <v>645687</v>
      </c>
      <c r="T51" s="284">
        <v>91400</v>
      </c>
      <c r="U51" s="285">
        <v>1239481</v>
      </c>
      <c r="X51" s="285">
        <v>442174.08</v>
      </c>
      <c r="Y51" s="285">
        <v>227622.41</v>
      </c>
    </row>
    <row r="52" spans="1:26" x14ac:dyDescent="0.2">
      <c r="A52" s="277" t="s">
        <v>2058</v>
      </c>
      <c r="B52" s="282">
        <v>134609.35</v>
      </c>
      <c r="C52" s="282">
        <v>0</v>
      </c>
      <c r="D52" s="282">
        <v>35178.74</v>
      </c>
      <c r="F52" s="277">
        <v>460004.03</v>
      </c>
      <c r="G52" s="277">
        <v>110810.74</v>
      </c>
      <c r="N52" s="277">
        <v>2033236.3</v>
      </c>
      <c r="P52" s="284">
        <v>1498108.36</v>
      </c>
      <c r="R52" s="284">
        <v>602.89</v>
      </c>
      <c r="S52" s="284">
        <v>700310</v>
      </c>
      <c r="U52" s="285">
        <v>1484008</v>
      </c>
      <c r="X52" s="285">
        <v>619438.47</v>
      </c>
      <c r="Y52" s="285">
        <v>83974.05</v>
      </c>
    </row>
    <row r="53" spans="1:26" x14ac:dyDescent="0.2">
      <c r="A53" s="277" t="s">
        <v>2059</v>
      </c>
      <c r="B53" s="282">
        <v>260754.61</v>
      </c>
      <c r="C53" s="282">
        <v>0</v>
      </c>
      <c r="D53" s="282">
        <v>76650.28</v>
      </c>
      <c r="F53" s="277">
        <v>2105029.63</v>
      </c>
      <c r="G53" s="277">
        <v>528091.56999999995</v>
      </c>
      <c r="K53" s="283">
        <v>195</v>
      </c>
      <c r="N53" s="277">
        <v>575288.56999999995</v>
      </c>
      <c r="P53" s="284">
        <v>1539197.88</v>
      </c>
      <c r="R53" s="284">
        <v>547.66</v>
      </c>
      <c r="S53" s="284">
        <v>526950</v>
      </c>
      <c r="U53" s="285">
        <v>1229708</v>
      </c>
      <c r="X53" s="285">
        <v>521154.6</v>
      </c>
      <c r="Y53" s="285">
        <v>251034.57</v>
      </c>
    </row>
    <row r="54" spans="1:26" x14ac:dyDescent="0.2">
      <c r="A54" s="277" t="s">
        <v>2060</v>
      </c>
      <c r="B54" s="282">
        <v>677180.68</v>
      </c>
      <c r="C54" s="282">
        <v>0</v>
      </c>
      <c r="D54" s="282">
        <v>14829.59</v>
      </c>
      <c r="F54" s="277">
        <v>2506169.2999999998</v>
      </c>
      <c r="G54" s="277">
        <v>182127.35999999999</v>
      </c>
      <c r="N54" s="277">
        <v>1317062.58</v>
      </c>
      <c r="P54" s="284">
        <v>1208346.58</v>
      </c>
      <c r="R54" s="284">
        <v>989.7</v>
      </c>
      <c r="S54" s="284">
        <v>945820</v>
      </c>
      <c r="U54" s="285">
        <v>1480470</v>
      </c>
      <c r="X54" s="285">
        <v>261645.85</v>
      </c>
      <c r="Y54" s="285">
        <v>148443.75</v>
      </c>
    </row>
    <row r="55" spans="1:26" x14ac:dyDescent="0.2">
      <c r="A55" s="277" t="s">
        <v>2061</v>
      </c>
      <c r="B55" s="282">
        <v>105183.05</v>
      </c>
      <c r="C55" s="282">
        <v>0</v>
      </c>
      <c r="D55" s="282">
        <v>46389.75</v>
      </c>
      <c r="F55" s="277">
        <v>135793.06</v>
      </c>
      <c r="G55" s="277">
        <v>322444.58</v>
      </c>
      <c r="N55" s="277">
        <v>2202516.2599999998</v>
      </c>
      <c r="P55" s="284">
        <v>1290505.94</v>
      </c>
      <c r="R55" s="284">
        <v>464.16</v>
      </c>
      <c r="S55" s="284">
        <v>507420</v>
      </c>
      <c r="U55" s="285">
        <v>1136480</v>
      </c>
      <c r="X55" s="285">
        <v>504778.35</v>
      </c>
      <c r="Y55" s="285">
        <v>207080.55</v>
      </c>
    </row>
    <row r="56" spans="1:26" x14ac:dyDescent="0.2">
      <c r="A56" s="277" t="s">
        <v>2186</v>
      </c>
      <c r="B56" s="282">
        <v>581949.93000000005</v>
      </c>
      <c r="C56" s="282">
        <v>0</v>
      </c>
      <c r="D56" s="282">
        <v>30571.71</v>
      </c>
      <c r="F56" s="277">
        <v>397373.53</v>
      </c>
      <c r="G56" s="277">
        <v>158284.57</v>
      </c>
      <c r="N56" s="277">
        <v>2224684.62</v>
      </c>
      <c r="P56" s="284">
        <v>1438005.32</v>
      </c>
      <c r="R56" s="284">
        <v>942.85</v>
      </c>
      <c r="S56" s="284">
        <v>323910</v>
      </c>
      <c r="U56" s="285">
        <v>916190</v>
      </c>
      <c r="X56" s="285">
        <v>405075.03</v>
      </c>
      <c r="Y56" s="285">
        <v>135200.64000000001</v>
      </c>
    </row>
    <row r="57" spans="1:26" x14ac:dyDescent="0.2">
      <c r="A57" s="277" t="s">
        <v>2062</v>
      </c>
      <c r="B57" s="282">
        <v>788528.17</v>
      </c>
      <c r="C57" s="282">
        <v>11620</v>
      </c>
      <c r="D57" s="282">
        <v>38513.03</v>
      </c>
      <c r="F57" s="277">
        <v>43642</v>
      </c>
      <c r="G57" s="277">
        <v>228199.2</v>
      </c>
      <c r="K57" s="283">
        <v>326.89999999999998</v>
      </c>
      <c r="L57" s="277">
        <v>-793754.37</v>
      </c>
      <c r="M57" s="277">
        <v>17406.43</v>
      </c>
      <c r="N57" s="277">
        <v>1546692.27</v>
      </c>
      <c r="P57" s="284">
        <v>1447729.95</v>
      </c>
      <c r="Q57" s="284">
        <v>193415</v>
      </c>
      <c r="R57" s="284">
        <v>880.61</v>
      </c>
      <c r="S57" s="284">
        <v>1200000</v>
      </c>
      <c r="T57" s="284">
        <v>21404.42</v>
      </c>
      <c r="U57" s="285">
        <v>1985592.9</v>
      </c>
      <c r="W57" s="285">
        <v>232</v>
      </c>
      <c r="X57" s="285">
        <v>410535.97</v>
      </c>
      <c r="Y57" s="285">
        <v>121775.86</v>
      </c>
      <c r="Z57" s="285">
        <v>3762.08</v>
      </c>
    </row>
    <row r="58" spans="1:26" x14ac:dyDescent="0.2">
      <c r="A58" s="277" t="s">
        <v>2063</v>
      </c>
      <c r="B58" s="282">
        <v>619128.25</v>
      </c>
      <c r="D58" s="282">
        <v>36158.230000000003</v>
      </c>
      <c r="F58" s="277">
        <v>1389428.05</v>
      </c>
      <c r="G58" s="277">
        <v>406438.02</v>
      </c>
      <c r="H58" s="283">
        <v>1408.23</v>
      </c>
      <c r="I58" s="283">
        <v>17400</v>
      </c>
      <c r="K58" s="283">
        <v>237298.28</v>
      </c>
      <c r="L58" s="277">
        <v>1588256.89</v>
      </c>
      <c r="M58" s="277">
        <v>-49545.25</v>
      </c>
      <c r="N58" s="277">
        <v>305399.93</v>
      </c>
      <c r="P58" s="284">
        <v>2035145.93</v>
      </c>
      <c r="R58" s="284">
        <v>1102.01</v>
      </c>
      <c r="S58" s="284">
        <v>1240280</v>
      </c>
      <c r="T58" s="284">
        <v>16176.54</v>
      </c>
      <c r="U58" s="285">
        <v>2238499</v>
      </c>
      <c r="W58" s="285">
        <v>15590</v>
      </c>
      <c r="X58" s="285">
        <v>617671.47</v>
      </c>
      <c r="Y58" s="285">
        <v>55517.1</v>
      </c>
    </row>
    <row r="59" spans="1:26" x14ac:dyDescent="0.2">
      <c r="A59" s="277" t="s">
        <v>2064</v>
      </c>
      <c r="B59" s="282">
        <v>808415.3</v>
      </c>
      <c r="C59" s="282">
        <v>6840</v>
      </c>
      <c r="D59" s="282">
        <v>96368.57</v>
      </c>
      <c r="F59" s="277">
        <v>184769.88</v>
      </c>
      <c r="G59" s="277">
        <v>449371.9</v>
      </c>
      <c r="K59" s="283">
        <v>87170.5</v>
      </c>
      <c r="L59" s="277">
        <v>-213864.07</v>
      </c>
      <c r="M59" s="277">
        <v>-39694.46</v>
      </c>
      <c r="N59" s="277">
        <v>1630025.76</v>
      </c>
      <c r="P59" s="284">
        <v>1244848.18</v>
      </c>
      <c r="R59" s="284">
        <v>1259.98</v>
      </c>
      <c r="S59" s="284">
        <v>1479290</v>
      </c>
      <c r="U59" s="285">
        <v>1891644</v>
      </c>
      <c r="W59" s="285">
        <v>10208</v>
      </c>
      <c r="X59" s="285">
        <v>533314.92000000004</v>
      </c>
      <c r="Y59" s="285">
        <v>181628.82</v>
      </c>
    </row>
    <row r="60" spans="1:26" x14ac:dyDescent="0.2">
      <c r="A60" s="277" t="s">
        <v>2065</v>
      </c>
      <c r="B60" s="282">
        <v>205720.08</v>
      </c>
      <c r="C60" s="282">
        <v>51288.26</v>
      </c>
      <c r="D60" s="282">
        <v>47517.73</v>
      </c>
      <c r="F60" s="277">
        <v>641312.91</v>
      </c>
      <c r="G60" s="277">
        <v>489428.18</v>
      </c>
      <c r="J60" s="283">
        <v>399</v>
      </c>
      <c r="K60" s="283">
        <v>0</v>
      </c>
      <c r="M60" s="277">
        <v>-1155172.8799999999</v>
      </c>
      <c r="N60" s="277">
        <v>2454167.9500000002</v>
      </c>
      <c r="P60" s="284">
        <v>1237828.8700000001</v>
      </c>
      <c r="R60" s="284">
        <v>400.69</v>
      </c>
      <c r="S60" s="284">
        <v>1666040</v>
      </c>
      <c r="T60" s="284">
        <v>11868.75</v>
      </c>
      <c r="U60" s="285">
        <v>2259723</v>
      </c>
      <c r="W60" s="285">
        <v>3812</v>
      </c>
      <c r="X60" s="285">
        <v>453641.12</v>
      </c>
      <c r="Y60" s="285">
        <v>98961.39</v>
      </c>
      <c r="Z60" s="285">
        <v>1752</v>
      </c>
    </row>
    <row r="61" spans="1:26" x14ac:dyDescent="0.2">
      <c r="A61" s="277" t="s">
        <v>2066</v>
      </c>
      <c r="B61" s="282">
        <v>343373.02</v>
      </c>
      <c r="C61" s="282">
        <v>34281.82</v>
      </c>
      <c r="D61" s="282">
        <v>36819.730000000003</v>
      </c>
      <c r="F61" s="277">
        <v>783822.98</v>
      </c>
      <c r="G61" s="277">
        <v>273574.32</v>
      </c>
      <c r="H61" s="283">
        <v>7500</v>
      </c>
      <c r="K61" s="283">
        <v>1199.8399999999999</v>
      </c>
      <c r="L61" s="277">
        <v>-165434.82999999999</v>
      </c>
      <c r="M61" s="277">
        <v>-99688.2</v>
      </c>
      <c r="N61" s="277">
        <v>1419953.5</v>
      </c>
      <c r="P61" s="284">
        <v>1116456.24</v>
      </c>
      <c r="R61" s="284">
        <v>323.89</v>
      </c>
      <c r="S61" s="284">
        <v>1140110</v>
      </c>
      <c r="T61" s="284">
        <v>11924.1</v>
      </c>
      <c r="U61" s="285">
        <v>1543381</v>
      </c>
      <c r="V61" s="285">
        <v>6632</v>
      </c>
      <c r="X61" s="285">
        <v>351684.62</v>
      </c>
      <c r="Y61" s="285">
        <v>33709.050000000003</v>
      </c>
    </row>
    <row r="62" spans="1:26" x14ac:dyDescent="0.2">
      <c r="A62" s="277" t="s">
        <v>2067</v>
      </c>
      <c r="B62" s="282">
        <v>432609.79</v>
      </c>
      <c r="D62" s="282">
        <v>48818.48</v>
      </c>
      <c r="F62" s="277">
        <v>441365.7</v>
      </c>
      <c r="G62" s="277">
        <v>140713.57</v>
      </c>
      <c r="K62" s="283">
        <v>38199.57</v>
      </c>
      <c r="L62" s="277">
        <v>-1300252.3500000001</v>
      </c>
      <c r="M62" s="277">
        <v>48444.78</v>
      </c>
      <c r="N62" s="277">
        <v>1982389.67</v>
      </c>
      <c r="P62" s="284">
        <v>1214865.19</v>
      </c>
      <c r="R62" s="284">
        <v>538.62</v>
      </c>
      <c r="S62" s="284">
        <v>983120</v>
      </c>
      <c r="T62" s="284">
        <v>11325.74</v>
      </c>
      <c r="U62" s="285">
        <v>1403651</v>
      </c>
      <c r="V62" s="285">
        <v>3480</v>
      </c>
      <c r="X62" s="285">
        <v>438487.6</v>
      </c>
      <c r="Y62" s="285">
        <v>73390.63</v>
      </c>
    </row>
    <row r="63" spans="1:26" x14ac:dyDescent="0.2">
      <c r="A63" s="277" t="s">
        <v>2068</v>
      </c>
      <c r="B63" s="282">
        <v>812242.49</v>
      </c>
      <c r="D63" s="282">
        <v>65712.86</v>
      </c>
      <c r="F63" s="277">
        <v>576107.57999999996</v>
      </c>
      <c r="G63" s="277">
        <v>148850.39000000001</v>
      </c>
      <c r="K63" s="283">
        <v>0</v>
      </c>
      <c r="L63" s="277">
        <v>-195552.07</v>
      </c>
      <c r="M63" s="277">
        <v>-44.56</v>
      </c>
      <c r="N63" s="277">
        <v>1478254.91</v>
      </c>
      <c r="P63" s="284">
        <v>1237199.6299999999</v>
      </c>
      <c r="R63" s="284">
        <v>1125.54</v>
      </c>
      <c r="S63" s="284">
        <v>920840</v>
      </c>
      <c r="T63" s="284">
        <v>9153.67</v>
      </c>
      <c r="U63" s="285">
        <v>1401723</v>
      </c>
      <c r="W63" s="285">
        <v>13372</v>
      </c>
      <c r="X63" s="285">
        <v>364866.36</v>
      </c>
      <c r="Y63" s="285">
        <v>91575.09</v>
      </c>
    </row>
    <row r="64" spans="1:26" x14ac:dyDescent="0.2">
      <c r="A64" s="277" t="s">
        <v>2069</v>
      </c>
      <c r="B64" s="282">
        <v>390247.14</v>
      </c>
      <c r="D64" s="282">
        <v>36042.65</v>
      </c>
      <c r="F64" s="277">
        <v>204828</v>
      </c>
      <c r="G64" s="277">
        <v>287120.40000000002</v>
      </c>
      <c r="K64" s="283">
        <v>0</v>
      </c>
      <c r="L64" s="277">
        <v>422800.66</v>
      </c>
      <c r="M64" s="277">
        <v>-84063.94</v>
      </c>
      <c r="N64" s="277">
        <v>424358.77</v>
      </c>
      <c r="P64" s="284">
        <v>1125573.69</v>
      </c>
      <c r="R64" s="284">
        <v>646.96</v>
      </c>
      <c r="S64" s="284">
        <v>1222190</v>
      </c>
      <c r="T64" s="284">
        <v>11946.43</v>
      </c>
      <c r="U64" s="285">
        <v>1714817</v>
      </c>
      <c r="W64" s="285">
        <v>8328</v>
      </c>
      <c r="X64" s="285">
        <v>445186.84</v>
      </c>
      <c r="Y64" s="285">
        <v>20804.54</v>
      </c>
      <c r="Z64" s="285">
        <v>74</v>
      </c>
    </row>
    <row r="65" spans="1:26" x14ac:dyDescent="0.2">
      <c r="A65" s="277" t="s">
        <v>2070</v>
      </c>
      <c r="B65" s="282">
        <v>280436.39</v>
      </c>
      <c r="D65" s="282">
        <v>41597.29</v>
      </c>
      <c r="F65" s="277">
        <v>1243044.72</v>
      </c>
      <c r="G65" s="277">
        <v>81875.06</v>
      </c>
      <c r="K65" s="283">
        <v>0</v>
      </c>
      <c r="L65" s="277">
        <v>1040594.34</v>
      </c>
      <c r="M65" s="277">
        <v>10494.29</v>
      </c>
      <c r="N65" s="277">
        <v>457634.96</v>
      </c>
      <c r="P65" s="284">
        <v>905278.85</v>
      </c>
      <c r="Q65" s="284">
        <v>34560</v>
      </c>
      <c r="R65" s="284">
        <v>470.07</v>
      </c>
      <c r="S65" s="284">
        <v>903120</v>
      </c>
      <c r="T65" s="284">
        <v>8843.39</v>
      </c>
      <c r="U65" s="285">
        <v>1260109</v>
      </c>
      <c r="W65" s="285">
        <v>1200</v>
      </c>
      <c r="X65" s="285">
        <v>409709.38</v>
      </c>
      <c r="Y65" s="285">
        <v>21774.06</v>
      </c>
    </row>
    <row r="66" spans="1:26" x14ac:dyDescent="0.2">
      <c r="A66" s="277" t="s">
        <v>2071</v>
      </c>
      <c r="B66" s="282">
        <v>427396.42</v>
      </c>
      <c r="C66" s="282">
        <v>8702</v>
      </c>
      <c r="D66" s="282">
        <v>38540.21</v>
      </c>
      <c r="F66" s="277">
        <v>34283.86</v>
      </c>
      <c r="G66" s="277">
        <v>312480.81</v>
      </c>
      <c r="K66" s="283">
        <v>259.29000000000002</v>
      </c>
      <c r="L66" s="277">
        <v>-475343.66</v>
      </c>
      <c r="M66" s="277">
        <v>-2694.25</v>
      </c>
      <c r="N66" s="277">
        <v>1208029.25</v>
      </c>
      <c r="P66" s="284">
        <v>1140213.73</v>
      </c>
      <c r="R66" s="284">
        <v>932.77</v>
      </c>
      <c r="S66" s="284">
        <v>1173780</v>
      </c>
      <c r="T66" s="284">
        <v>9159.49</v>
      </c>
      <c r="U66" s="285">
        <v>1703732</v>
      </c>
      <c r="X66" s="285">
        <v>431184.22</v>
      </c>
      <c r="Y66" s="285">
        <v>62396.01</v>
      </c>
      <c r="Z66" s="285">
        <v>450.09</v>
      </c>
    </row>
    <row r="67" spans="1:26" x14ac:dyDescent="0.2">
      <c r="A67" s="277" t="s">
        <v>2072</v>
      </c>
      <c r="B67" s="282">
        <v>572186.31000000006</v>
      </c>
      <c r="C67" s="282">
        <v>78903.53</v>
      </c>
      <c r="D67" s="282">
        <v>41406.46</v>
      </c>
      <c r="F67" s="277">
        <v>598619.4</v>
      </c>
      <c r="G67" s="277">
        <v>357480.96000000002</v>
      </c>
      <c r="H67" s="283">
        <v>7200</v>
      </c>
      <c r="K67" s="283">
        <v>323</v>
      </c>
      <c r="L67" s="277">
        <v>-901258.64</v>
      </c>
      <c r="N67" s="277">
        <v>2340789.7799999998</v>
      </c>
      <c r="P67" s="284">
        <v>322774.27</v>
      </c>
      <c r="R67" s="284">
        <v>0</v>
      </c>
      <c r="S67" s="284">
        <v>124080</v>
      </c>
      <c r="T67" s="284">
        <v>0</v>
      </c>
      <c r="U67" s="285">
        <v>197465</v>
      </c>
      <c r="W67" s="285">
        <v>0</v>
      </c>
      <c r="X67" s="285">
        <v>42540.79</v>
      </c>
      <c r="Y67" s="285">
        <v>12152.94</v>
      </c>
      <c r="Z67" s="285">
        <v>290.58999999999997</v>
      </c>
    </row>
    <row r="68" spans="1:26" x14ac:dyDescent="0.2">
      <c r="A68" s="277" t="s">
        <v>2073</v>
      </c>
      <c r="B68" s="282">
        <v>117092.5</v>
      </c>
      <c r="C68" s="282">
        <v>3000</v>
      </c>
      <c r="D68" s="282">
        <v>75254.86</v>
      </c>
      <c r="F68" s="277">
        <v>77777</v>
      </c>
      <c r="G68" s="277">
        <v>388278.54</v>
      </c>
      <c r="K68" s="283">
        <v>161.26</v>
      </c>
      <c r="L68" s="277">
        <v>90003.01</v>
      </c>
      <c r="M68" s="277">
        <v>114834.47</v>
      </c>
      <c r="N68" s="277">
        <v>489048.9</v>
      </c>
      <c r="P68" s="284">
        <v>1249123.8700000001</v>
      </c>
      <c r="R68" s="284">
        <v>381.54</v>
      </c>
      <c r="S68" s="284">
        <v>870170</v>
      </c>
      <c r="T68" s="284">
        <v>15428.85</v>
      </c>
      <c r="U68" s="285">
        <v>1464396</v>
      </c>
      <c r="X68" s="285">
        <v>632911.57999999996</v>
      </c>
      <c r="Y68" s="285">
        <v>51150.87</v>
      </c>
      <c r="Z68" s="285">
        <v>15112</v>
      </c>
    </row>
    <row r="69" spans="1:26" x14ac:dyDescent="0.2">
      <c r="A69" s="277" t="s">
        <v>2187</v>
      </c>
      <c r="B69" s="282">
        <v>268624.86</v>
      </c>
      <c r="D69" s="282">
        <v>50447.9</v>
      </c>
      <c r="F69" s="277">
        <v>1675732.98</v>
      </c>
      <c r="G69" s="277">
        <v>492421.7</v>
      </c>
      <c r="K69" s="283">
        <v>0</v>
      </c>
      <c r="L69" s="277">
        <v>-10425.1</v>
      </c>
      <c r="M69" s="277">
        <v>-8720.77</v>
      </c>
      <c r="N69" s="277">
        <v>2396007.25</v>
      </c>
      <c r="P69" s="284">
        <v>1119268.1100000001</v>
      </c>
      <c r="Q69" s="284">
        <v>60000</v>
      </c>
      <c r="R69" s="284">
        <v>462.34</v>
      </c>
      <c r="S69" s="284">
        <v>1724630</v>
      </c>
      <c r="T69" s="284">
        <v>11411.62</v>
      </c>
      <c r="U69" s="285">
        <v>2169705</v>
      </c>
      <c r="W69" s="285">
        <v>4060</v>
      </c>
      <c r="X69" s="285">
        <v>519866.27</v>
      </c>
      <c r="Y69" s="285">
        <v>116683.74</v>
      </c>
    </row>
    <row r="70" spans="1:26" x14ac:dyDescent="0.2">
      <c r="A70" s="277" t="s">
        <v>2201</v>
      </c>
      <c r="B70" s="282">
        <v>523737.24</v>
      </c>
      <c r="D70" s="282">
        <v>93404.74</v>
      </c>
      <c r="F70" s="277">
        <v>5166666.6399999997</v>
      </c>
      <c r="G70" s="277">
        <v>507315.73</v>
      </c>
      <c r="K70" s="283">
        <v>0</v>
      </c>
      <c r="L70" s="277">
        <v>50537.75</v>
      </c>
      <c r="M70" s="277">
        <v>-28674.16</v>
      </c>
      <c r="N70" s="277">
        <v>6403982.4100000001</v>
      </c>
      <c r="P70" s="284">
        <v>1016287.67</v>
      </c>
      <c r="R70" s="284">
        <v>741.32</v>
      </c>
      <c r="S70" s="284">
        <v>343930</v>
      </c>
      <c r="T70" s="284">
        <v>13652.95</v>
      </c>
      <c r="U70" s="285">
        <v>799699</v>
      </c>
      <c r="V70" s="285">
        <v>4680</v>
      </c>
      <c r="X70" s="285">
        <v>419111.64</v>
      </c>
      <c r="Y70" s="285">
        <v>263722.95</v>
      </c>
    </row>
    <row r="71" spans="1:26" x14ac:dyDescent="0.2">
      <c r="A71" s="277" t="s">
        <v>2074</v>
      </c>
      <c r="B71" s="282">
        <v>558284.30000000005</v>
      </c>
      <c r="C71" s="282">
        <v>0</v>
      </c>
      <c r="D71" s="282">
        <v>54351.65</v>
      </c>
      <c r="F71" s="277">
        <v>864699.13</v>
      </c>
      <c r="G71" s="277">
        <v>16909.66</v>
      </c>
      <c r="M71" s="277">
        <v>-919976.87</v>
      </c>
      <c r="N71" s="277">
        <v>2227185.62</v>
      </c>
      <c r="O71" s="284">
        <v>483.26</v>
      </c>
      <c r="P71" s="284">
        <v>1818361.81</v>
      </c>
      <c r="R71" s="284">
        <v>962.25</v>
      </c>
      <c r="S71" s="284">
        <v>1644760</v>
      </c>
      <c r="U71" s="285">
        <v>2688115</v>
      </c>
      <c r="X71" s="285">
        <v>467898.68</v>
      </c>
      <c r="Y71" s="285">
        <v>90988.65</v>
      </c>
    </row>
    <row r="72" spans="1:26" x14ac:dyDescent="0.2">
      <c r="A72" s="277" t="s">
        <v>2075</v>
      </c>
      <c r="B72" s="282">
        <v>550904.24</v>
      </c>
      <c r="C72" s="282">
        <v>0</v>
      </c>
      <c r="D72" s="282">
        <v>272337.09000000003</v>
      </c>
      <c r="F72" s="277">
        <v>372179.37</v>
      </c>
      <c r="G72" s="277">
        <v>40923.620000000003</v>
      </c>
      <c r="K72" s="283">
        <v>1719.5</v>
      </c>
      <c r="M72" s="277">
        <v>-3198301.62</v>
      </c>
      <c r="N72" s="277">
        <v>4014093.13</v>
      </c>
      <c r="O72" s="284">
        <v>651.48</v>
      </c>
      <c r="P72" s="284">
        <v>1748874</v>
      </c>
      <c r="S72" s="284">
        <v>1553650</v>
      </c>
      <c r="U72" s="285">
        <v>2379323.94</v>
      </c>
      <c r="V72" s="285">
        <v>1384</v>
      </c>
      <c r="X72" s="285">
        <v>411063.87</v>
      </c>
      <c r="Y72" s="285">
        <v>68641.56</v>
      </c>
    </row>
    <row r="73" spans="1:26" x14ac:dyDescent="0.2">
      <c r="A73" s="277" t="s">
        <v>2076</v>
      </c>
      <c r="B73" s="282">
        <v>644718.73</v>
      </c>
      <c r="C73" s="282">
        <v>0</v>
      </c>
      <c r="D73" s="282">
        <v>106985.52</v>
      </c>
      <c r="F73" s="277">
        <v>75843.38</v>
      </c>
      <c r="G73" s="277">
        <v>143922.38</v>
      </c>
      <c r="M73" s="277">
        <v>-1324184.26</v>
      </c>
      <c r="N73" s="277">
        <v>2082417.38</v>
      </c>
      <c r="O73" s="284">
        <v>976.63</v>
      </c>
      <c r="P73" s="284">
        <v>1579278.18</v>
      </c>
      <c r="R73" s="284">
        <v>47.07</v>
      </c>
      <c r="S73" s="284">
        <v>1625490</v>
      </c>
      <c r="U73" s="285">
        <v>2448195</v>
      </c>
      <c r="X73" s="285">
        <v>433903.81</v>
      </c>
      <c r="Y73" s="285">
        <v>84438.18</v>
      </c>
    </row>
    <row r="74" spans="1:26" x14ac:dyDescent="0.2">
      <c r="A74" s="277" t="s">
        <v>2077</v>
      </c>
      <c r="B74" s="282">
        <v>533112.85</v>
      </c>
      <c r="C74" s="282">
        <v>0</v>
      </c>
      <c r="D74" s="282">
        <v>49729.75</v>
      </c>
      <c r="F74" s="277">
        <v>4</v>
      </c>
      <c r="G74" s="277">
        <v>74487.11</v>
      </c>
      <c r="K74" s="283">
        <v>131.63999999999999</v>
      </c>
      <c r="M74" s="277">
        <v>-1521526.27</v>
      </c>
      <c r="N74" s="277">
        <v>2028298.74</v>
      </c>
      <c r="O74" s="284">
        <v>1058.8599999999999</v>
      </c>
      <c r="P74" s="284">
        <v>1402115.16</v>
      </c>
      <c r="S74" s="284">
        <v>1367630</v>
      </c>
      <c r="U74" s="285">
        <v>2086096</v>
      </c>
      <c r="X74" s="285">
        <v>465569.65</v>
      </c>
      <c r="Y74" s="285">
        <v>23836.77</v>
      </c>
    </row>
    <row r="75" spans="1:26" x14ac:dyDescent="0.2">
      <c r="A75" s="277" t="s">
        <v>2078</v>
      </c>
      <c r="B75" s="282">
        <v>262136.24</v>
      </c>
      <c r="C75" s="282">
        <v>0</v>
      </c>
      <c r="D75" s="282">
        <v>111565.27</v>
      </c>
      <c r="F75" s="277">
        <v>23109.93</v>
      </c>
      <c r="G75" s="277">
        <v>70205.55</v>
      </c>
      <c r="M75" s="277">
        <v>-2035265.22</v>
      </c>
      <c r="N75" s="277">
        <v>2569886.96</v>
      </c>
      <c r="O75" s="284">
        <v>567.38</v>
      </c>
      <c r="P75" s="284">
        <v>1150864.57</v>
      </c>
      <c r="R75" s="284">
        <v>535.46</v>
      </c>
      <c r="S75" s="284">
        <v>1372830</v>
      </c>
      <c r="U75" s="285">
        <v>2117885</v>
      </c>
      <c r="X75" s="285">
        <v>386100.75</v>
      </c>
      <c r="Y75" s="285">
        <v>64156.41</v>
      </c>
    </row>
    <row r="76" spans="1:26" x14ac:dyDescent="0.2">
      <c r="A76" s="277" t="s">
        <v>2079</v>
      </c>
      <c r="B76" s="282">
        <v>417060.44</v>
      </c>
      <c r="C76" s="282">
        <v>0</v>
      </c>
      <c r="D76" s="282">
        <v>44887.02</v>
      </c>
      <c r="F76" s="277">
        <v>56250.64</v>
      </c>
      <c r="G76" s="277">
        <v>-5667.35</v>
      </c>
      <c r="M76" s="277">
        <v>-1052560.74</v>
      </c>
      <c r="N76" s="277">
        <v>1423307.83</v>
      </c>
      <c r="O76" s="284">
        <v>617.62</v>
      </c>
      <c r="P76" s="284">
        <v>1060483.6499999999</v>
      </c>
      <c r="R76" s="284">
        <v>563.70000000000005</v>
      </c>
      <c r="S76" s="284">
        <v>1471190</v>
      </c>
      <c r="U76" s="285">
        <v>2011005</v>
      </c>
      <c r="X76" s="285">
        <v>259865.85</v>
      </c>
      <c r="Y76" s="285">
        <v>89486.46</v>
      </c>
    </row>
    <row r="77" spans="1:26" x14ac:dyDescent="0.2">
      <c r="A77" s="277" t="s">
        <v>2188</v>
      </c>
      <c r="B77" s="282">
        <v>166101.14000000001</v>
      </c>
      <c r="C77" s="282">
        <v>0</v>
      </c>
      <c r="D77" s="282">
        <v>203856.03</v>
      </c>
      <c r="F77" s="277">
        <v>111799.64</v>
      </c>
      <c r="G77" s="277">
        <v>30530</v>
      </c>
      <c r="M77" s="277">
        <v>-1448697.25</v>
      </c>
      <c r="N77" s="277">
        <v>2051654.89</v>
      </c>
      <c r="O77" s="284">
        <v>400.9</v>
      </c>
      <c r="P77" s="284">
        <v>1192298.33</v>
      </c>
      <c r="S77" s="284">
        <v>1283270</v>
      </c>
      <c r="U77" s="285">
        <v>1896725</v>
      </c>
      <c r="X77" s="285">
        <v>522828.06</v>
      </c>
      <c r="Y77" s="285">
        <v>127503</v>
      </c>
    </row>
    <row r="78" spans="1:26" x14ac:dyDescent="0.2">
      <c r="A78" s="277" t="s">
        <v>2080</v>
      </c>
      <c r="B78" s="282">
        <v>352826.63</v>
      </c>
      <c r="C78" s="282">
        <v>0</v>
      </c>
      <c r="D78" s="282">
        <v>93046.6</v>
      </c>
      <c r="F78" s="277">
        <v>749041.94</v>
      </c>
      <c r="G78" s="277">
        <v>96041.24</v>
      </c>
      <c r="N78" s="277">
        <v>1625943.2</v>
      </c>
      <c r="P78" s="284">
        <v>1417287.77</v>
      </c>
      <c r="R78" s="284">
        <v>821.81</v>
      </c>
      <c r="S78" s="284">
        <v>674480</v>
      </c>
      <c r="U78" s="285">
        <v>1270193</v>
      </c>
      <c r="X78" s="285">
        <v>513197.49</v>
      </c>
      <c r="Y78" s="285">
        <v>180168.81</v>
      </c>
    </row>
    <row r="79" spans="1:26" x14ac:dyDescent="0.2">
      <c r="A79" s="277" t="s">
        <v>2081</v>
      </c>
      <c r="B79" s="282">
        <v>74447.42</v>
      </c>
      <c r="C79" s="282">
        <v>0</v>
      </c>
      <c r="D79" s="282">
        <v>51338.239999999998</v>
      </c>
      <c r="F79" s="277">
        <v>369934.78</v>
      </c>
      <c r="G79" s="277">
        <v>127333.73</v>
      </c>
      <c r="N79" s="277">
        <v>1700209.39</v>
      </c>
      <c r="P79" s="284">
        <v>1781552.37</v>
      </c>
      <c r="R79" s="284">
        <v>444.61</v>
      </c>
      <c r="S79" s="284">
        <v>722610</v>
      </c>
      <c r="T79" s="284">
        <v>17990</v>
      </c>
      <c r="U79" s="285">
        <v>1577610</v>
      </c>
      <c r="X79" s="285">
        <v>847001.8</v>
      </c>
      <c r="Y79" s="285">
        <v>124936.56</v>
      </c>
    </row>
    <row r="80" spans="1:26" x14ac:dyDescent="0.2">
      <c r="A80" s="277" t="s">
        <v>2082</v>
      </c>
      <c r="B80" s="282">
        <v>237435.28</v>
      </c>
      <c r="C80" s="282">
        <v>0</v>
      </c>
      <c r="D80" s="282">
        <v>69074.350000000006</v>
      </c>
      <c r="F80" s="277">
        <v>405781.36</v>
      </c>
      <c r="G80" s="277">
        <v>75465.98</v>
      </c>
      <c r="K80" s="283">
        <v>0</v>
      </c>
      <c r="M80" s="277">
        <v>631.5</v>
      </c>
      <c r="N80" s="277">
        <v>1448416.88</v>
      </c>
      <c r="P80" s="284">
        <v>1300912.98</v>
      </c>
      <c r="R80" s="284">
        <v>584.89</v>
      </c>
      <c r="S80" s="284">
        <v>904140</v>
      </c>
      <c r="U80" s="285">
        <v>1366540</v>
      </c>
      <c r="X80" s="285">
        <v>603439.19999999995</v>
      </c>
      <c r="Y80" s="285">
        <v>136969.01999999999</v>
      </c>
    </row>
    <row r="81" spans="1:25" x14ac:dyDescent="0.2">
      <c r="A81" s="277" t="s">
        <v>2083</v>
      </c>
      <c r="B81" s="282">
        <v>119152.79</v>
      </c>
      <c r="C81" s="282">
        <v>0</v>
      </c>
      <c r="D81" s="282">
        <v>24230.99</v>
      </c>
      <c r="F81" s="277">
        <v>454986.34</v>
      </c>
      <c r="G81" s="277">
        <v>405786.72</v>
      </c>
      <c r="N81" s="277">
        <v>2079850.72</v>
      </c>
      <c r="P81" s="284">
        <v>1040631.17</v>
      </c>
      <c r="R81" s="284">
        <v>454.6</v>
      </c>
      <c r="S81" s="284">
        <v>1183230</v>
      </c>
      <c r="U81" s="285">
        <v>1654380</v>
      </c>
      <c r="W81" s="285">
        <v>3980</v>
      </c>
      <c r="X81" s="285">
        <v>405196.52</v>
      </c>
      <c r="Y81" s="285">
        <v>178675.36</v>
      </c>
    </row>
    <row r="82" spans="1:25" x14ac:dyDescent="0.2">
      <c r="A82" s="277" t="s">
        <v>2084</v>
      </c>
      <c r="B82" s="282">
        <v>146356.66</v>
      </c>
      <c r="C82" s="282">
        <v>0</v>
      </c>
      <c r="D82" s="282">
        <v>84318.41</v>
      </c>
      <c r="F82" s="277">
        <v>418913.51</v>
      </c>
      <c r="G82" s="277">
        <v>92180.45</v>
      </c>
      <c r="M82" s="277">
        <v>-128793.55</v>
      </c>
      <c r="N82" s="277">
        <v>1478004.6</v>
      </c>
      <c r="P82" s="284">
        <v>1315068.3400000001</v>
      </c>
      <c r="R82" s="284">
        <v>298.63</v>
      </c>
      <c r="S82" s="284">
        <v>729360</v>
      </c>
      <c r="U82" s="285">
        <v>1166178</v>
      </c>
      <c r="X82" s="285">
        <v>501398.33</v>
      </c>
      <c r="Y82" s="285">
        <v>119321.57</v>
      </c>
    </row>
    <row r="83" spans="1:25" x14ac:dyDescent="0.2">
      <c r="A83" s="277" t="s">
        <v>2085</v>
      </c>
      <c r="B83" s="282">
        <v>312878.08000000002</v>
      </c>
      <c r="C83" s="282">
        <v>0</v>
      </c>
      <c r="D83" s="282">
        <v>95055.28</v>
      </c>
      <c r="F83" s="277">
        <v>260310.75</v>
      </c>
      <c r="G83" s="277">
        <v>66544.45</v>
      </c>
      <c r="K83" s="283">
        <v>0</v>
      </c>
      <c r="M83" s="277">
        <v>600</v>
      </c>
      <c r="N83" s="277">
        <v>1774409.19</v>
      </c>
      <c r="P83" s="284">
        <v>1851193.37</v>
      </c>
      <c r="R83" s="284">
        <v>791.31</v>
      </c>
      <c r="S83" s="284">
        <v>2173560</v>
      </c>
      <c r="U83" s="285">
        <v>2897864</v>
      </c>
      <c r="W83" s="285">
        <v>2540</v>
      </c>
      <c r="X83" s="285">
        <v>672635.87</v>
      </c>
      <c r="Y83" s="285">
        <v>139824.24</v>
      </c>
    </row>
    <row r="84" spans="1:25" x14ac:dyDescent="0.2">
      <c r="A84" s="277" t="s">
        <v>2086</v>
      </c>
      <c r="B84" s="282">
        <v>179500.12</v>
      </c>
      <c r="C84" s="282">
        <v>0</v>
      </c>
      <c r="D84" s="282">
        <v>34982</v>
      </c>
      <c r="F84" s="277">
        <v>510451.81</v>
      </c>
      <c r="G84" s="277">
        <v>101983.09</v>
      </c>
      <c r="N84" s="277">
        <v>1568940.19</v>
      </c>
      <c r="P84" s="284">
        <v>1597573.76</v>
      </c>
      <c r="R84" s="284">
        <v>654.53</v>
      </c>
      <c r="S84" s="284">
        <v>928640</v>
      </c>
      <c r="U84" s="285">
        <v>1613640</v>
      </c>
      <c r="W84" s="285">
        <v>2480</v>
      </c>
      <c r="X84" s="285">
        <v>710239.21</v>
      </c>
      <c r="Y84" s="285">
        <v>117103.87</v>
      </c>
    </row>
    <row r="85" spans="1:25" x14ac:dyDescent="0.2">
      <c r="A85" s="277" t="s">
        <v>2087</v>
      </c>
      <c r="B85" s="282">
        <v>266854.03000000003</v>
      </c>
      <c r="C85" s="282">
        <v>0</v>
      </c>
      <c r="D85" s="282">
        <v>27012.639999999999</v>
      </c>
      <c r="F85" s="277">
        <v>559947.98</v>
      </c>
      <c r="G85" s="277">
        <v>17246.34</v>
      </c>
      <c r="N85" s="277">
        <v>1499346.49</v>
      </c>
      <c r="P85" s="284">
        <v>1736752.93</v>
      </c>
      <c r="R85" s="284">
        <v>1903.32</v>
      </c>
      <c r="S85" s="284">
        <v>691650</v>
      </c>
      <c r="U85" s="285">
        <v>1492280</v>
      </c>
      <c r="X85" s="285">
        <v>777713.93</v>
      </c>
      <c r="Y85" s="285">
        <v>191868.33</v>
      </c>
    </row>
    <row r="86" spans="1:25" x14ac:dyDescent="0.2">
      <c r="A86" s="277" t="s">
        <v>2195</v>
      </c>
      <c r="B86" s="282">
        <v>203620.98</v>
      </c>
      <c r="C86" s="282">
        <v>0</v>
      </c>
      <c r="D86" s="282">
        <v>42289.61</v>
      </c>
      <c r="F86" s="277">
        <v>512470.71</v>
      </c>
      <c r="G86" s="277">
        <v>70138.47</v>
      </c>
      <c r="N86" s="277">
        <v>2293429.0699999998</v>
      </c>
      <c r="P86" s="284">
        <v>928630.91</v>
      </c>
      <c r="Q86" s="284">
        <v>4600</v>
      </c>
      <c r="R86" s="284">
        <v>445.19</v>
      </c>
      <c r="S86" s="284">
        <v>1141920</v>
      </c>
      <c r="T86" s="284">
        <v>380</v>
      </c>
      <c r="U86" s="285">
        <v>1406088</v>
      </c>
      <c r="X86" s="285">
        <v>473370.99</v>
      </c>
      <c r="Y86" s="285">
        <v>99797.59</v>
      </c>
    </row>
    <row r="87" spans="1:25" x14ac:dyDescent="0.2">
      <c r="A87" s="277" t="s">
        <v>2088</v>
      </c>
      <c r="B87" s="282">
        <v>626685.28</v>
      </c>
      <c r="C87" s="282">
        <v>0</v>
      </c>
      <c r="D87" s="282">
        <v>49658.06</v>
      </c>
      <c r="F87" s="277">
        <v>832894.06</v>
      </c>
      <c r="G87" s="277">
        <v>24055.1</v>
      </c>
      <c r="J87" s="283">
        <v>98000</v>
      </c>
      <c r="M87" s="277">
        <v>-294274.40999999997</v>
      </c>
      <c r="N87" s="277">
        <v>1525529.54</v>
      </c>
      <c r="P87" s="284">
        <v>794119.47</v>
      </c>
      <c r="R87" s="284">
        <v>761.48</v>
      </c>
      <c r="S87" s="284">
        <v>534099.09</v>
      </c>
      <c r="U87" s="285">
        <v>719627.09</v>
      </c>
      <c r="X87" s="285">
        <v>357876.32</v>
      </c>
      <c r="Y87" s="285">
        <v>42904.26</v>
      </c>
    </row>
    <row r="88" spans="1:25" x14ac:dyDescent="0.2">
      <c r="A88" s="277" t="s">
        <v>2089</v>
      </c>
      <c r="B88" s="282">
        <v>209893.13</v>
      </c>
      <c r="C88" s="282">
        <v>0</v>
      </c>
      <c r="D88" s="282">
        <v>29129.34</v>
      </c>
      <c r="F88" s="277">
        <v>430862.17</v>
      </c>
      <c r="G88" s="277">
        <v>85231.42</v>
      </c>
      <c r="I88" s="283">
        <v>73000</v>
      </c>
      <c r="J88" s="283">
        <v>37000</v>
      </c>
      <c r="M88" s="277">
        <v>-652790.43999999994</v>
      </c>
      <c r="N88" s="277">
        <v>1451545.03</v>
      </c>
      <c r="P88" s="284">
        <v>386519.28</v>
      </c>
      <c r="R88" s="284">
        <v>481.36</v>
      </c>
      <c r="S88" s="284">
        <v>606010</v>
      </c>
      <c r="U88" s="285">
        <v>794290</v>
      </c>
      <c r="X88" s="285">
        <v>287211.82</v>
      </c>
      <c r="Y88" s="285">
        <v>55207.35</v>
      </c>
    </row>
    <row r="89" spans="1:25" x14ac:dyDescent="0.2">
      <c r="A89" s="277" t="s">
        <v>2090</v>
      </c>
      <c r="B89" s="282">
        <v>597784.04</v>
      </c>
      <c r="C89" s="282">
        <v>0</v>
      </c>
      <c r="D89" s="282">
        <v>48839.77</v>
      </c>
      <c r="F89" s="277">
        <v>2353850.7799999998</v>
      </c>
      <c r="G89" s="277">
        <v>8556.91</v>
      </c>
      <c r="I89" s="283">
        <v>50000</v>
      </c>
      <c r="J89" s="283">
        <v>70000</v>
      </c>
      <c r="M89" s="277">
        <v>2586724.9900000002</v>
      </c>
      <c r="N89" s="277">
        <v>328050.34000000003</v>
      </c>
      <c r="P89" s="284">
        <v>562187.32999999996</v>
      </c>
      <c r="R89" s="284">
        <v>822.05</v>
      </c>
      <c r="S89" s="284">
        <v>802400</v>
      </c>
      <c r="U89" s="285">
        <v>894995</v>
      </c>
      <c r="W89" s="285">
        <v>1600</v>
      </c>
      <c r="X89" s="285">
        <v>353791.69</v>
      </c>
      <c r="Y89" s="285">
        <v>130745</v>
      </c>
    </row>
    <row r="90" spans="1:25" x14ac:dyDescent="0.2">
      <c r="A90" s="277" t="s">
        <v>2183</v>
      </c>
      <c r="B90" s="282">
        <v>415683.78</v>
      </c>
      <c r="C90" s="282">
        <v>0</v>
      </c>
      <c r="D90" s="282">
        <v>24444.38</v>
      </c>
      <c r="F90" s="277">
        <v>320917.09000000003</v>
      </c>
      <c r="G90" s="277">
        <v>49973.46</v>
      </c>
      <c r="I90" s="283">
        <v>130000</v>
      </c>
      <c r="J90" s="283">
        <v>66750</v>
      </c>
      <c r="M90" s="277">
        <v>-1230148.1599999999</v>
      </c>
      <c r="N90" s="277">
        <v>1852229.71</v>
      </c>
      <c r="P90" s="284">
        <v>583152.56000000006</v>
      </c>
      <c r="R90" s="284">
        <v>460.09</v>
      </c>
      <c r="S90" s="284">
        <v>741870</v>
      </c>
      <c r="U90" s="285">
        <v>919470</v>
      </c>
      <c r="X90" s="285">
        <v>344729.99</v>
      </c>
      <c r="Y90" s="285">
        <v>60340.5</v>
      </c>
    </row>
    <row r="91" spans="1:25" x14ac:dyDescent="0.2">
      <c r="A91" s="277" t="s">
        <v>2091</v>
      </c>
      <c r="B91" s="282">
        <v>248041.1</v>
      </c>
      <c r="C91" s="282">
        <v>0</v>
      </c>
      <c r="D91" s="282">
        <v>93987.33</v>
      </c>
      <c r="F91" s="277">
        <v>404137.64</v>
      </c>
      <c r="G91" s="277">
        <v>3560.25</v>
      </c>
      <c r="K91" s="283">
        <v>14.02</v>
      </c>
      <c r="M91" s="277">
        <v>-1795745.62</v>
      </c>
      <c r="N91" s="277">
        <v>2483113.87</v>
      </c>
      <c r="P91" s="284">
        <v>1629775</v>
      </c>
      <c r="R91" s="284">
        <v>497.23</v>
      </c>
      <c r="S91" s="284">
        <v>1178460</v>
      </c>
      <c r="T91" s="284">
        <v>13500</v>
      </c>
      <c r="U91" s="285">
        <v>1864880</v>
      </c>
      <c r="X91" s="285">
        <v>809639.99</v>
      </c>
      <c r="Y91" s="285">
        <v>60420.19</v>
      </c>
    </row>
    <row r="92" spans="1:25" x14ac:dyDescent="0.2">
      <c r="A92" s="277" t="s">
        <v>2092</v>
      </c>
      <c r="B92" s="282">
        <v>117415.45</v>
      </c>
      <c r="C92" s="282">
        <v>0</v>
      </c>
      <c r="D92" s="282">
        <v>55829.53</v>
      </c>
      <c r="F92" s="277">
        <v>119483.22</v>
      </c>
      <c r="G92" s="277">
        <v>39464.080000000002</v>
      </c>
      <c r="M92" s="277">
        <v>-1658155.32</v>
      </c>
      <c r="N92" s="277">
        <v>1997915.47</v>
      </c>
      <c r="P92" s="284">
        <v>1127621.1599999999</v>
      </c>
      <c r="R92" s="284">
        <v>285.41000000000003</v>
      </c>
      <c r="S92" s="284">
        <v>493650</v>
      </c>
      <c r="T92" s="284">
        <v>13500</v>
      </c>
      <c r="U92" s="285">
        <v>1024780</v>
      </c>
      <c r="X92" s="285">
        <v>516121.66</v>
      </c>
      <c r="Y92" s="285">
        <v>79860.78</v>
      </c>
    </row>
    <row r="93" spans="1:25" x14ac:dyDescent="0.2">
      <c r="A93" s="277" t="s">
        <v>2093</v>
      </c>
      <c r="B93" s="282">
        <v>273538.74</v>
      </c>
      <c r="C93" s="282">
        <v>3605</v>
      </c>
      <c r="D93" s="282">
        <v>95882.5</v>
      </c>
      <c r="F93" s="277">
        <v>176260.78</v>
      </c>
      <c r="G93" s="277">
        <v>21416.33</v>
      </c>
      <c r="K93" s="283">
        <v>138.4</v>
      </c>
      <c r="M93" s="277">
        <v>-1867526.86</v>
      </c>
      <c r="N93" s="277">
        <v>2356721.7400000002</v>
      </c>
      <c r="P93" s="284">
        <v>2117054.09</v>
      </c>
      <c r="R93" s="284">
        <v>610.76</v>
      </c>
      <c r="S93" s="284">
        <v>709110</v>
      </c>
      <c r="T93" s="284">
        <v>13500</v>
      </c>
      <c r="U93" s="285">
        <v>1629185</v>
      </c>
      <c r="W93" s="285">
        <v>10050</v>
      </c>
      <c r="X93" s="285">
        <v>975836.67</v>
      </c>
      <c r="Y93" s="285">
        <v>116546.61</v>
      </c>
    </row>
    <row r="94" spans="1:25" x14ac:dyDescent="0.2">
      <c r="A94" s="277" t="s">
        <v>2094</v>
      </c>
      <c r="B94" s="282">
        <v>38968</v>
      </c>
      <c r="C94" s="282">
        <v>0</v>
      </c>
      <c r="D94" s="282">
        <v>97882.67</v>
      </c>
      <c r="F94" s="277">
        <v>73300.98</v>
      </c>
      <c r="G94" s="277">
        <v>-1762.59</v>
      </c>
      <c r="K94" s="283">
        <v>500</v>
      </c>
      <c r="M94" s="277">
        <v>-305180.09999999998</v>
      </c>
      <c r="N94" s="277">
        <v>679279.9</v>
      </c>
      <c r="P94" s="284">
        <v>1723544.35</v>
      </c>
      <c r="R94" s="284">
        <v>640.08000000000004</v>
      </c>
      <c r="S94" s="284">
        <v>776250</v>
      </c>
      <c r="T94" s="284">
        <v>27000</v>
      </c>
      <c r="U94" s="285">
        <v>1616944</v>
      </c>
      <c r="W94" s="285">
        <v>7200</v>
      </c>
      <c r="X94" s="285">
        <v>1016295.95</v>
      </c>
      <c r="Y94" s="285">
        <v>26509.77</v>
      </c>
    </row>
    <row r="95" spans="1:25" x14ac:dyDescent="0.2">
      <c r="A95" s="277" t="s">
        <v>2095</v>
      </c>
      <c r="B95" s="282">
        <v>223078.32</v>
      </c>
      <c r="C95" s="282">
        <v>0</v>
      </c>
      <c r="D95" s="282">
        <v>141385.18</v>
      </c>
      <c r="F95" s="277">
        <v>554395.05000000005</v>
      </c>
      <c r="G95" s="277">
        <v>136715.54</v>
      </c>
      <c r="M95" s="277">
        <v>-1939743.04</v>
      </c>
      <c r="N95" s="277">
        <v>3020527.22</v>
      </c>
      <c r="P95" s="284">
        <v>1488661.47</v>
      </c>
      <c r="Q95" s="284">
        <v>24688</v>
      </c>
      <c r="R95" s="284">
        <v>610.59</v>
      </c>
      <c r="S95" s="284">
        <v>637740</v>
      </c>
      <c r="T95" s="284">
        <v>18000</v>
      </c>
      <c r="U95" s="285">
        <v>1259480</v>
      </c>
      <c r="W95" s="285">
        <v>3215</v>
      </c>
      <c r="X95" s="285">
        <v>795807.79</v>
      </c>
      <c r="Y95" s="285">
        <v>113342.36</v>
      </c>
    </row>
    <row r="96" spans="1:25" x14ac:dyDescent="0.2">
      <c r="A96" s="277" t="s">
        <v>2096</v>
      </c>
      <c r="B96" s="282">
        <v>167239.18</v>
      </c>
      <c r="C96" s="282">
        <v>0</v>
      </c>
      <c r="D96" s="282">
        <v>46752.7</v>
      </c>
      <c r="F96" s="277">
        <v>4</v>
      </c>
      <c r="G96" s="277">
        <v>53822.559999999998</v>
      </c>
      <c r="K96" s="283">
        <v>175</v>
      </c>
      <c r="M96" s="277">
        <v>-79831.89</v>
      </c>
      <c r="N96" s="277">
        <v>266818</v>
      </c>
      <c r="P96" s="284">
        <v>1791747.1</v>
      </c>
      <c r="R96" s="284">
        <v>564.15</v>
      </c>
      <c r="S96" s="284">
        <v>539190</v>
      </c>
      <c r="T96" s="284">
        <v>13500</v>
      </c>
      <c r="U96" s="285">
        <v>1501810</v>
      </c>
      <c r="W96" s="285">
        <v>19920</v>
      </c>
      <c r="X96" s="285">
        <v>681158.2</v>
      </c>
      <c r="Y96" s="285">
        <v>27883.72</v>
      </c>
    </row>
    <row r="97" spans="1:25" x14ac:dyDescent="0.2">
      <c r="A97" s="277" t="s">
        <v>2097</v>
      </c>
      <c r="B97" s="282">
        <v>183144.07</v>
      </c>
      <c r="C97" s="282">
        <v>0</v>
      </c>
      <c r="D97" s="282">
        <v>97758.26</v>
      </c>
      <c r="F97" s="277">
        <v>5</v>
      </c>
      <c r="G97" s="277">
        <v>26334.55</v>
      </c>
      <c r="K97" s="283">
        <v>1987</v>
      </c>
      <c r="M97" s="277">
        <v>-1622225.54</v>
      </c>
      <c r="N97" s="277">
        <v>1863128.3</v>
      </c>
      <c r="P97" s="284">
        <v>1206189.83</v>
      </c>
      <c r="R97" s="284">
        <v>373.15</v>
      </c>
      <c r="S97" s="284">
        <v>942540</v>
      </c>
      <c r="T97" s="284">
        <v>27000</v>
      </c>
      <c r="U97" s="285">
        <v>1491544</v>
      </c>
      <c r="X97" s="285">
        <v>560925.39</v>
      </c>
      <c r="Y97" s="285">
        <v>17883.47</v>
      </c>
    </row>
    <row r="98" spans="1:25" x14ac:dyDescent="0.2">
      <c r="A98" s="277" t="s">
        <v>2098</v>
      </c>
      <c r="B98" s="282">
        <v>113730.67</v>
      </c>
      <c r="C98" s="282">
        <v>0</v>
      </c>
      <c r="D98" s="282">
        <v>49041.34</v>
      </c>
      <c r="F98" s="277">
        <v>663339.81000000006</v>
      </c>
      <c r="G98" s="277">
        <v>47548.94</v>
      </c>
      <c r="K98" s="283">
        <v>655</v>
      </c>
      <c r="M98" s="277">
        <v>-57411.040000000001</v>
      </c>
      <c r="N98" s="277">
        <v>1170515.6499999999</v>
      </c>
      <c r="P98" s="284">
        <v>1725310.38</v>
      </c>
      <c r="R98" s="284">
        <v>620.30999999999995</v>
      </c>
      <c r="S98" s="284">
        <v>487730</v>
      </c>
      <c r="T98" s="284">
        <v>11000</v>
      </c>
      <c r="U98" s="285">
        <v>1246096</v>
      </c>
      <c r="X98" s="285">
        <v>979638.18</v>
      </c>
      <c r="Y98" s="285">
        <v>234956.55</v>
      </c>
    </row>
    <row r="99" spans="1:25" x14ac:dyDescent="0.2">
      <c r="A99" s="277" t="s">
        <v>2099</v>
      </c>
      <c r="B99" s="282">
        <v>240729.1</v>
      </c>
      <c r="C99" s="282">
        <v>0</v>
      </c>
      <c r="D99" s="282">
        <v>36543.129999999997</v>
      </c>
      <c r="F99" s="277">
        <v>74213.69</v>
      </c>
      <c r="G99" s="277">
        <v>1180.98</v>
      </c>
      <c r="M99" s="277">
        <v>-1776995.33</v>
      </c>
      <c r="N99" s="277">
        <v>2174004.7799999998</v>
      </c>
      <c r="P99" s="284">
        <v>1134223.08</v>
      </c>
      <c r="R99" s="284">
        <v>410.16</v>
      </c>
      <c r="S99" s="284">
        <v>472080</v>
      </c>
      <c r="U99" s="285">
        <v>1012280</v>
      </c>
      <c r="W99" s="285">
        <v>480</v>
      </c>
      <c r="X99" s="285">
        <v>518096.69</v>
      </c>
      <c r="Y99" s="285">
        <v>99911.1</v>
      </c>
    </row>
    <row r="100" spans="1:25" x14ac:dyDescent="0.2">
      <c r="A100" s="277" t="s">
        <v>2100</v>
      </c>
      <c r="B100" s="282">
        <v>114317.98</v>
      </c>
      <c r="C100" s="282">
        <v>0</v>
      </c>
      <c r="D100" s="282">
        <v>73058.98</v>
      </c>
      <c r="F100" s="277">
        <v>237492.17</v>
      </c>
      <c r="G100" s="277">
        <v>7757.05</v>
      </c>
      <c r="K100" s="283">
        <v>103</v>
      </c>
      <c r="M100" s="277">
        <v>-1103554.3600000001</v>
      </c>
      <c r="N100" s="277">
        <v>1708771</v>
      </c>
      <c r="P100" s="284">
        <v>1331482.2</v>
      </c>
      <c r="R100" s="284">
        <v>519.04999999999995</v>
      </c>
      <c r="S100" s="284">
        <v>1068570</v>
      </c>
      <c r="T100" s="284">
        <v>13500</v>
      </c>
      <c r="U100" s="285">
        <v>1654216.66</v>
      </c>
      <c r="W100" s="285">
        <v>8276</v>
      </c>
      <c r="X100" s="285">
        <v>805479.7</v>
      </c>
      <c r="Y100" s="285">
        <v>92545.35</v>
      </c>
    </row>
    <row r="101" spans="1:25" x14ac:dyDescent="0.2">
      <c r="A101" s="277" t="s">
        <v>2101</v>
      </c>
      <c r="B101" s="282">
        <v>182563.27</v>
      </c>
      <c r="C101" s="282">
        <v>0</v>
      </c>
      <c r="D101" s="282">
        <v>81688.72</v>
      </c>
      <c r="F101" s="277">
        <v>315262.83</v>
      </c>
      <c r="G101" s="277">
        <v>35529.660000000003</v>
      </c>
      <c r="K101" s="283">
        <v>683</v>
      </c>
      <c r="M101" s="277">
        <v>-1375472.13</v>
      </c>
      <c r="N101" s="277">
        <v>2266060.31</v>
      </c>
      <c r="P101" s="284">
        <v>1677627.78</v>
      </c>
      <c r="R101" s="284">
        <v>755.63</v>
      </c>
      <c r="S101" s="284">
        <v>1116990</v>
      </c>
      <c r="T101" s="284">
        <v>27000</v>
      </c>
      <c r="U101" s="285">
        <v>1960890</v>
      </c>
      <c r="W101" s="285">
        <v>6320</v>
      </c>
      <c r="X101" s="285">
        <v>1020567.83</v>
      </c>
      <c r="Y101" s="285">
        <v>77408.14</v>
      </c>
    </row>
    <row r="102" spans="1:25" x14ac:dyDescent="0.2">
      <c r="A102" s="277" t="s">
        <v>2102</v>
      </c>
      <c r="B102" s="282">
        <v>101504.33</v>
      </c>
      <c r="C102" s="282">
        <v>0</v>
      </c>
      <c r="D102" s="282">
        <v>9780.74</v>
      </c>
      <c r="F102" s="277">
        <v>34980.410000000003</v>
      </c>
      <c r="G102" s="277">
        <v>15144.47</v>
      </c>
      <c r="M102" s="277">
        <v>-677598.44</v>
      </c>
      <c r="N102" s="277">
        <v>855883.42</v>
      </c>
      <c r="P102" s="284">
        <v>1156509.8700000001</v>
      </c>
      <c r="R102" s="284">
        <v>173.64</v>
      </c>
      <c r="S102" s="284">
        <v>994320</v>
      </c>
      <c r="T102" s="284">
        <v>13500</v>
      </c>
      <c r="U102" s="285">
        <v>1528966.37</v>
      </c>
      <c r="W102" s="285">
        <v>2880</v>
      </c>
      <c r="X102" s="285">
        <v>609286.56000000006</v>
      </c>
      <c r="Y102" s="285">
        <v>29746.61</v>
      </c>
    </row>
    <row r="103" spans="1:25" x14ac:dyDescent="0.2">
      <c r="A103" s="277" t="s">
        <v>2103</v>
      </c>
      <c r="B103" s="282">
        <v>172593.67</v>
      </c>
      <c r="C103" s="282">
        <v>0</v>
      </c>
      <c r="D103" s="282">
        <v>60148.160000000003</v>
      </c>
      <c r="F103" s="277">
        <v>1526586.83</v>
      </c>
      <c r="G103" s="277">
        <v>3284.37</v>
      </c>
      <c r="M103" s="277">
        <v>-1258412.42</v>
      </c>
      <c r="N103" s="277">
        <v>2982456.62</v>
      </c>
      <c r="P103" s="284">
        <v>1236342.79</v>
      </c>
      <c r="R103" s="284">
        <v>388.72</v>
      </c>
      <c r="S103" s="284">
        <v>557410</v>
      </c>
      <c r="T103" s="284">
        <v>1500</v>
      </c>
      <c r="U103" s="285">
        <v>1051552</v>
      </c>
      <c r="W103" s="285">
        <v>480</v>
      </c>
      <c r="X103" s="285">
        <v>606692.30000000005</v>
      </c>
      <c r="Y103" s="285">
        <v>80963.38</v>
      </c>
    </row>
    <row r="104" spans="1:25" x14ac:dyDescent="0.2">
      <c r="A104" s="277" t="s">
        <v>2104</v>
      </c>
      <c r="B104" s="282">
        <v>309186.17</v>
      </c>
      <c r="C104" s="282">
        <v>0</v>
      </c>
      <c r="D104" s="282">
        <v>113806.43</v>
      </c>
      <c r="F104" s="277">
        <v>4028.84</v>
      </c>
      <c r="G104" s="277">
        <v>93676.18</v>
      </c>
      <c r="M104" s="277">
        <v>-1648737.9</v>
      </c>
      <c r="N104" s="277">
        <v>2096504</v>
      </c>
      <c r="P104" s="284">
        <v>1498178.27</v>
      </c>
      <c r="R104" s="284">
        <v>1326.54</v>
      </c>
      <c r="S104" s="284">
        <v>819570</v>
      </c>
      <c r="T104" s="284">
        <v>24000</v>
      </c>
      <c r="U104" s="285">
        <v>1364059</v>
      </c>
      <c r="W104" s="285">
        <v>3115</v>
      </c>
      <c r="X104" s="285">
        <v>787435.18</v>
      </c>
      <c r="Y104" s="285">
        <v>97867.11</v>
      </c>
    </row>
    <row r="105" spans="1:25" x14ac:dyDescent="0.2">
      <c r="A105" s="277" t="s">
        <v>2105</v>
      </c>
      <c r="B105" s="282">
        <v>413753.51</v>
      </c>
      <c r="C105" s="282">
        <v>0</v>
      </c>
      <c r="D105" s="282">
        <v>144483.41</v>
      </c>
      <c r="F105" s="277">
        <v>591288.88</v>
      </c>
      <c r="G105" s="277">
        <v>1934.44</v>
      </c>
      <c r="K105" s="283">
        <v>101948.22</v>
      </c>
      <c r="M105" s="277">
        <v>-3251283.17</v>
      </c>
      <c r="N105" s="277">
        <v>4349913</v>
      </c>
      <c r="P105" s="284">
        <v>1912458.21</v>
      </c>
      <c r="R105" s="284">
        <v>950.84</v>
      </c>
      <c r="S105" s="284">
        <v>516030</v>
      </c>
      <c r="T105" s="284">
        <v>13500</v>
      </c>
      <c r="U105" s="285">
        <v>1242214</v>
      </c>
      <c r="X105" s="285">
        <v>1035580.07</v>
      </c>
      <c r="Y105" s="285">
        <v>194480.29</v>
      </c>
    </row>
    <row r="106" spans="1:25" x14ac:dyDescent="0.2">
      <c r="A106" s="277" t="s">
        <v>2106</v>
      </c>
      <c r="B106" s="282">
        <v>487905.37</v>
      </c>
      <c r="C106" s="282">
        <v>0</v>
      </c>
      <c r="D106" s="282">
        <v>118944</v>
      </c>
      <c r="F106" s="277">
        <v>80565.17</v>
      </c>
      <c r="G106" s="277">
        <v>30500.1</v>
      </c>
      <c r="M106" s="277">
        <v>-714922.02</v>
      </c>
      <c r="N106" s="277">
        <v>1615889.77</v>
      </c>
      <c r="P106" s="284">
        <v>1766728.91</v>
      </c>
      <c r="R106" s="284">
        <v>937.27</v>
      </c>
      <c r="S106" s="284">
        <v>425410</v>
      </c>
      <c r="T106" s="284">
        <v>12500</v>
      </c>
      <c r="U106" s="285">
        <v>1217141</v>
      </c>
      <c r="X106" s="285">
        <v>823772.43</v>
      </c>
      <c r="Y106" s="285">
        <v>330024.86</v>
      </c>
    </row>
    <row r="107" spans="1:25" x14ac:dyDescent="0.2">
      <c r="A107" s="277" t="s">
        <v>2189</v>
      </c>
      <c r="B107" s="282">
        <v>314818.73</v>
      </c>
      <c r="C107" s="282">
        <v>0</v>
      </c>
      <c r="D107" s="282">
        <v>46988.800000000003</v>
      </c>
      <c r="F107" s="277">
        <v>391217.17</v>
      </c>
      <c r="G107" s="277">
        <v>53961.97</v>
      </c>
      <c r="M107" s="277">
        <v>-1545476.78</v>
      </c>
      <c r="N107" s="277">
        <v>2389700.83</v>
      </c>
      <c r="P107" s="284">
        <v>1182699.71</v>
      </c>
      <c r="R107" s="284">
        <v>1370.89</v>
      </c>
      <c r="S107" s="284">
        <v>897970</v>
      </c>
      <c r="T107" s="284">
        <v>27000</v>
      </c>
      <c r="U107" s="285">
        <v>1499830</v>
      </c>
      <c r="X107" s="285">
        <v>521986.08</v>
      </c>
      <c r="Y107" s="285">
        <v>104748.9</v>
      </c>
    </row>
    <row r="108" spans="1:25" x14ac:dyDescent="0.2">
      <c r="A108" s="277" t="s">
        <v>2190</v>
      </c>
      <c r="B108" s="282">
        <v>172164.8</v>
      </c>
      <c r="C108" s="282">
        <v>0</v>
      </c>
      <c r="D108" s="282">
        <v>107352.12</v>
      </c>
      <c r="F108" s="277">
        <v>383724.5</v>
      </c>
      <c r="G108" s="277">
        <v>1025.02</v>
      </c>
      <c r="M108" s="277">
        <v>-4647542.9000000004</v>
      </c>
      <c r="N108" s="277">
        <v>5385590.1100000003</v>
      </c>
      <c r="P108" s="284">
        <v>1067942.1299999999</v>
      </c>
      <c r="R108" s="284">
        <v>339.88</v>
      </c>
      <c r="S108" s="284">
        <v>210600</v>
      </c>
      <c r="U108" s="285">
        <v>616610</v>
      </c>
      <c r="X108" s="285">
        <v>635596.36</v>
      </c>
      <c r="Y108" s="285">
        <v>85920.42</v>
      </c>
    </row>
    <row r="109" spans="1:25" x14ac:dyDescent="0.2">
      <c r="A109" s="277" t="s">
        <v>2107</v>
      </c>
      <c r="B109" s="282">
        <v>261175.38</v>
      </c>
      <c r="C109" s="282">
        <v>0</v>
      </c>
      <c r="D109" s="282">
        <v>24054</v>
      </c>
      <c r="F109" s="277">
        <v>287091.7</v>
      </c>
      <c r="G109" s="277">
        <v>122167.07</v>
      </c>
      <c r="K109" s="283">
        <v>0</v>
      </c>
      <c r="M109" s="277">
        <v>-1018993.5</v>
      </c>
      <c r="N109" s="277">
        <v>1851650.31</v>
      </c>
      <c r="P109" s="284">
        <v>1203323.3999999999</v>
      </c>
      <c r="R109" s="284">
        <v>741.53</v>
      </c>
      <c r="S109" s="284">
        <v>814620</v>
      </c>
      <c r="T109" s="284">
        <v>15900</v>
      </c>
      <c r="U109" s="285">
        <v>1261212.79</v>
      </c>
      <c r="X109" s="285">
        <v>613429.64</v>
      </c>
      <c r="Y109" s="285">
        <v>118398.14</v>
      </c>
    </row>
    <row r="110" spans="1:25" x14ac:dyDescent="0.2">
      <c r="A110" s="277" t="s">
        <v>2108</v>
      </c>
      <c r="B110" s="282">
        <v>336692.2</v>
      </c>
      <c r="C110" s="282">
        <v>0</v>
      </c>
      <c r="D110" s="282">
        <v>41915.18</v>
      </c>
      <c r="F110" s="277">
        <v>685128.54</v>
      </c>
      <c r="G110" s="277">
        <v>129229.73</v>
      </c>
      <c r="M110" s="277">
        <v>-88061.4</v>
      </c>
      <c r="N110" s="277">
        <v>1448584.45</v>
      </c>
      <c r="P110" s="284">
        <v>1395615.08</v>
      </c>
      <c r="R110" s="284">
        <v>628.04999999999995</v>
      </c>
      <c r="S110" s="284">
        <v>1240590</v>
      </c>
      <c r="T110" s="284">
        <v>12000</v>
      </c>
      <c r="U110" s="285">
        <v>1811461.5</v>
      </c>
      <c r="X110" s="285">
        <v>459298.64</v>
      </c>
      <c r="Y110" s="285">
        <v>160447.07999999999</v>
      </c>
    </row>
    <row r="111" spans="1:25" x14ac:dyDescent="0.2">
      <c r="A111" s="277" t="s">
        <v>2109</v>
      </c>
      <c r="B111" s="282">
        <v>283740.57</v>
      </c>
      <c r="D111" s="282">
        <v>46882.61</v>
      </c>
      <c r="F111" s="277">
        <v>329922.03000000003</v>
      </c>
      <c r="G111" s="277">
        <v>90687.67</v>
      </c>
      <c r="K111" s="283">
        <v>0</v>
      </c>
      <c r="M111" s="277">
        <v>-1226561.96</v>
      </c>
      <c r="N111" s="277">
        <v>2294612.94</v>
      </c>
      <c r="P111" s="284">
        <v>1534346.71</v>
      </c>
      <c r="R111" s="284">
        <v>611.9</v>
      </c>
      <c r="S111" s="284">
        <v>1254990</v>
      </c>
      <c r="T111" s="284">
        <v>13500</v>
      </c>
      <c r="U111" s="285">
        <v>1869308</v>
      </c>
      <c r="X111" s="285">
        <v>608254.67000000004</v>
      </c>
      <c r="Y111" s="285">
        <v>253388.03</v>
      </c>
    </row>
    <row r="112" spans="1:25" x14ac:dyDescent="0.2">
      <c r="A112" s="277" t="s">
        <v>2110</v>
      </c>
      <c r="B112" s="282">
        <v>103671.97</v>
      </c>
      <c r="C112" s="282">
        <v>0</v>
      </c>
      <c r="D112" s="282">
        <v>24101.98</v>
      </c>
      <c r="F112" s="277">
        <v>196620.61</v>
      </c>
      <c r="G112" s="277">
        <v>106756.17</v>
      </c>
      <c r="K112" s="283">
        <v>3688.02</v>
      </c>
      <c r="M112" s="277">
        <v>-1005059.07</v>
      </c>
      <c r="N112" s="277">
        <v>1767292.42</v>
      </c>
      <c r="P112" s="284">
        <v>1160214.43</v>
      </c>
      <c r="R112" s="284">
        <v>596.67999999999995</v>
      </c>
      <c r="S112" s="284">
        <v>897030</v>
      </c>
      <c r="T112" s="284">
        <v>18000</v>
      </c>
      <c r="U112" s="285">
        <v>1299544</v>
      </c>
      <c r="X112" s="285">
        <v>760712.7</v>
      </c>
      <c r="Y112" s="285">
        <v>90785.54</v>
      </c>
    </row>
    <row r="113" spans="1:25" x14ac:dyDescent="0.2">
      <c r="A113" s="277" t="s">
        <v>2111</v>
      </c>
      <c r="B113" s="282">
        <v>256324.58</v>
      </c>
      <c r="D113" s="282">
        <v>18029.38</v>
      </c>
      <c r="F113" s="277">
        <v>700426.28</v>
      </c>
      <c r="G113" s="277">
        <v>80471.47</v>
      </c>
      <c r="K113" s="283">
        <v>100</v>
      </c>
      <c r="M113" s="277">
        <v>2152.64</v>
      </c>
      <c r="N113" s="277">
        <v>1775492.61</v>
      </c>
      <c r="P113" s="284">
        <v>1551494.36</v>
      </c>
      <c r="R113" s="284">
        <v>567.12</v>
      </c>
      <c r="S113" s="284">
        <v>619680</v>
      </c>
      <c r="T113" s="284">
        <v>6000</v>
      </c>
      <c r="U113" s="285">
        <v>1303701</v>
      </c>
      <c r="X113" s="285">
        <v>584309.16</v>
      </c>
      <c r="Y113" s="285">
        <v>126054.78</v>
      </c>
    </row>
    <row r="114" spans="1:25" x14ac:dyDescent="0.2">
      <c r="A114" s="277" t="s">
        <v>2191</v>
      </c>
      <c r="B114" s="282">
        <v>336870.42</v>
      </c>
      <c r="D114" s="282">
        <v>35174.589999999997</v>
      </c>
      <c r="F114" s="277">
        <v>132563.28</v>
      </c>
      <c r="G114" s="277">
        <v>119965.04</v>
      </c>
      <c r="H114" s="283">
        <v>0</v>
      </c>
      <c r="K114" s="283">
        <v>0</v>
      </c>
      <c r="M114" s="277">
        <v>21535.71</v>
      </c>
      <c r="N114" s="277">
        <v>2441491.2400000002</v>
      </c>
      <c r="P114" s="284">
        <v>1094235.45</v>
      </c>
      <c r="R114" s="284">
        <v>582.70000000000005</v>
      </c>
      <c r="S114" s="284">
        <v>678150</v>
      </c>
      <c r="T114" s="284">
        <v>28250</v>
      </c>
      <c r="U114" s="285">
        <v>1152356</v>
      </c>
      <c r="X114" s="285">
        <v>428186.07</v>
      </c>
      <c r="Y114" s="285">
        <v>101649.28</v>
      </c>
    </row>
    <row r="115" spans="1:25" x14ac:dyDescent="0.2">
      <c r="A115" s="277" t="s">
        <v>2112</v>
      </c>
      <c r="B115" s="282">
        <v>238527.51</v>
      </c>
      <c r="C115" s="282">
        <v>0</v>
      </c>
      <c r="D115" s="282">
        <v>41347.379999999997</v>
      </c>
      <c r="F115" s="277">
        <v>153661.47</v>
      </c>
      <c r="G115" s="277">
        <v>85621.9</v>
      </c>
      <c r="K115" s="283">
        <v>583.59</v>
      </c>
      <c r="N115" s="277">
        <v>1753510.53</v>
      </c>
      <c r="O115" s="284">
        <v>793.55</v>
      </c>
      <c r="P115" s="284">
        <v>1335898.76</v>
      </c>
      <c r="Q115" s="284">
        <v>229075</v>
      </c>
      <c r="S115" s="284">
        <v>1333570</v>
      </c>
      <c r="T115" s="284">
        <v>3750</v>
      </c>
      <c r="U115" s="285">
        <v>1950390</v>
      </c>
      <c r="X115" s="285">
        <v>766086.45</v>
      </c>
      <c r="Y115" s="285">
        <v>69106.570000000007</v>
      </c>
    </row>
    <row r="116" spans="1:25" x14ac:dyDescent="0.2">
      <c r="A116" s="277" t="s">
        <v>2113</v>
      </c>
      <c r="B116" s="282">
        <v>450443.69</v>
      </c>
      <c r="C116" s="282">
        <v>48200</v>
      </c>
      <c r="D116" s="282">
        <v>37573.64</v>
      </c>
      <c r="F116" s="277">
        <v>245244.44</v>
      </c>
      <c r="G116" s="277">
        <v>151173.35999999999</v>
      </c>
      <c r="I116" s="283">
        <v>64800</v>
      </c>
      <c r="K116" s="283">
        <v>1531.93</v>
      </c>
      <c r="N116" s="277">
        <v>2570940.36</v>
      </c>
      <c r="O116" s="284">
        <v>1320.08</v>
      </c>
      <c r="P116" s="284">
        <v>1557770.86</v>
      </c>
      <c r="Q116" s="284">
        <v>213130</v>
      </c>
      <c r="S116" s="284">
        <v>915510</v>
      </c>
      <c r="U116" s="285">
        <v>1763559</v>
      </c>
      <c r="X116" s="285">
        <v>582116.55000000005</v>
      </c>
      <c r="Y116" s="285">
        <v>165409.18</v>
      </c>
    </row>
    <row r="117" spans="1:25" x14ac:dyDescent="0.2">
      <c r="A117" s="277" t="s">
        <v>2114</v>
      </c>
      <c r="B117" s="282">
        <v>569086.71</v>
      </c>
      <c r="C117" s="282">
        <v>0</v>
      </c>
      <c r="D117" s="282">
        <v>19528.32</v>
      </c>
      <c r="F117" s="277">
        <v>1028845.34</v>
      </c>
      <c r="G117" s="277">
        <v>166574.9</v>
      </c>
      <c r="N117" s="277">
        <v>2193906.69</v>
      </c>
      <c r="O117" s="284">
        <v>1575.6</v>
      </c>
      <c r="P117" s="284">
        <v>1280798.6000000001</v>
      </c>
      <c r="Q117" s="284">
        <v>22000</v>
      </c>
      <c r="S117" s="284">
        <v>1392230</v>
      </c>
      <c r="U117" s="285">
        <v>1937853</v>
      </c>
      <c r="X117" s="285">
        <v>687620.36</v>
      </c>
      <c r="Y117" s="285">
        <v>218260.45</v>
      </c>
    </row>
    <row r="118" spans="1:25" x14ac:dyDescent="0.2">
      <c r="A118" s="277" t="s">
        <v>2115</v>
      </c>
      <c r="B118" s="282">
        <v>503023.39</v>
      </c>
      <c r="C118" s="282">
        <v>0</v>
      </c>
      <c r="D118" s="282">
        <v>39909.96</v>
      </c>
      <c r="F118" s="277">
        <v>506031.48</v>
      </c>
      <c r="G118" s="277">
        <v>68384.679999999993</v>
      </c>
      <c r="N118" s="277">
        <v>2140701.11</v>
      </c>
      <c r="O118" s="284">
        <v>1420.57</v>
      </c>
      <c r="P118" s="284">
        <v>1274739.3600000001</v>
      </c>
      <c r="S118" s="284">
        <v>966120</v>
      </c>
      <c r="U118" s="285">
        <v>1638400</v>
      </c>
      <c r="X118" s="285">
        <v>536239.56999999995</v>
      </c>
      <c r="Y118" s="285">
        <v>116640.65</v>
      </c>
    </row>
    <row r="119" spans="1:25" x14ac:dyDescent="0.2">
      <c r="A119" s="277" t="s">
        <v>2116</v>
      </c>
      <c r="B119" s="282">
        <v>793964.93</v>
      </c>
      <c r="C119" s="282">
        <v>9800</v>
      </c>
      <c r="D119" s="282">
        <v>7642.03</v>
      </c>
      <c r="F119" s="277">
        <v>557665.09</v>
      </c>
      <c r="G119" s="277">
        <v>97022.22</v>
      </c>
      <c r="N119" s="277">
        <v>2916966.34</v>
      </c>
      <c r="O119" s="284">
        <v>1738.76</v>
      </c>
      <c r="P119" s="284">
        <v>1265458.55</v>
      </c>
      <c r="Q119" s="284">
        <v>104700</v>
      </c>
      <c r="S119" s="284">
        <v>1312950</v>
      </c>
      <c r="U119" s="285">
        <v>1829725</v>
      </c>
      <c r="X119" s="285">
        <v>667037.66</v>
      </c>
      <c r="Y119" s="285">
        <v>165260.82999999999</v>
      </c>
    </row>
    <row r="120" spans="1:25" x14ac:dyDescent="0.2">
      <c r="A120" s="277" t="s">
        <v>2117</v>
      </c>
      <c r="B120" s="282">
        <v>827251.87</v>
      </c>
      <c r="C120" s="282">
        <v>0</v>
      </c>
      <c r="D120" s="282">
        <v>21661.119999999999</v>
      </c>
      <c r="F120" s="277">
        <v>2413473.29</v>
      </c>
      <c r="G120" s="277">
        <v>160132.44</v>
      </c>
      <c r="N120" s="277">
        <v>1273796.02</v>
      </c>
      <c r="O120" s="284">
        <v>2187.33</v>
      </c>
      <c r="P120" s="284">
        <v>1191540.43</v>
      </c>
      <c r="Q120" s="284">
        <v>146220</v>
      </c>
      <c r="S120" s="284">
        <v>1145370</v>
      </c>
      <c r="U120" s="285">
        <v>1657890</v>
      </c>
      <c r="X120" s="285">
        <v>570886.66</v>
      </c>
      <c r="Y120" s="285">
        <v>192427.55</v>
      </c>
    </row>
    <row r="121" spans="1:25" x14ac:dyDescent="0.2">
      <c r="A121" s="277" t="s">
        <v>2118</v>
      </c>
      <c r="B121" s="282">
        <v>708831.89</v>
      </c>
      <c r="C121" s="282">
        <v>0</v>
      </c>
      <c r="D121" s="282">
        <v>39719.67</v>
      </c>
      <c r="F121" s="277">
        <v>1134308.8400000001</v>
      </c>
      <c r="G121" s="277">
        <v>200843.77</v>
      </c>
      <c r="N121" s="277">
        <v>1503797.2</v>
      </c>
      <c r="O121" s="284">
        <v>1325.25</v>
      </c>
      <c r="P121" s="284">
        <v>1916282.66</v>
      </c>
      <c r="Q121" s="284">
        <v>306825</v>
      </c>
      <c r="S121" s="284">
        <v>1252720</v>
      </c>
      <c r="U121" s="285">
        <v>2336572</v>
      </c>
      <c r="X121" s="285">
        <v>586705.17000000004</v>
      </c>
      <c r="Y121" s="285">
        <v>102887.87</v>
      </c>
    </row>
    <row r="122" spans="1:25" x14ac:dyDescent="0.2">
      <c r="A122" s="277" t="s">
        <v>2119</v>
      </c>
      <c r="B122" s="282">
        <v>541793.5</v>
      </c>
      <c r="C122" s="282">
        <v>0</v>
      </c>
      <c r="D122" s="282">
        <v>36150.050000000003</v>
      </c>
      <c r="F122" s="277">
        <v>474731</v>
      </c>
      <c r="G122" s="277">
        <v>107678.79</v>
      </c>
      <c r="I122" s="283">
        <v>1605</v>
      </c>
      <c r="N122" s="277">
        <v>1567499.51</v>
      </c>
      <c r="O122" s="284">
        <v>1482.81</v>
      </c>
      <c r="P122" s="284">
        <v>971393.34</v>
      </c>
      <c r="Q122" s="284">
        <v>269000</v>
      </c>
      <c r="S122" s="284">
        <v>1264366.67</v>
      </c>
      <c r="T122" s="284">
        <v>1580</v>
      </c>
      <c r="U122" s="285">
        <v>1672496.67</v>
      </c>
      <c r="X122" s="285">
        <v>668547.02</v>
      </c>
      <c r="Y122" s="285">
        <v>95789.17</v>
      </c>
    </row>
    <row r="123" spans="1:25" x14ac:dyDescent="0.2">
      <c r="A123" s="277" t="s">
        <v>2196</v>
      </c>
      <c r="B123" s="282">
        <v>457874.72</v>
      </c>
      <c r="C123" s="282">
        <v>0</v>
      </c>
      <c r="D123" s="282">
        <v>27496.06</v>
      </c>
      <c r="F123" s="277">
        <v>732946.69</v>
      </c>
      <c r="G123" s="277">
        <v>83168.2</v>
      </c>
      <c r="K123" s="283">
        <v>550</v>
      </c>
      <c r="N123" s="277">
        <v>2486417.9700000002</v>
      </c>
      <c r="O123" s="284">
        <v>1299.79</v>
      </c>
      <c r="P123" s="284">
        <v>1040432.62</v>
      </c>
      <c r="Q123" s="284">
        <v>205000</v>
      </c>
      <c r="S123" s="284">
        <v>653990</v>
      </c>
      <c r="U123" s="285">
        <v>1198130</v>
      </c>
      <c r="X123" s="285">
        <v>595314.4</v>
      </c>
      <c r="Y123" s="285">
        <v>130016.27</v>
      </c>
    </row>
    <row r="124" spans="1:25" x14ac:dyDescent="0.2">
      <c r="A124" s="277" t="s">
        <v>2197</v>
      </c>
      <c r="B124" s="282">
        <v>448216.47</v>
      </c>
      <c r="C124" s="282">
        <v>0</v>
      </c>
      <c r="D124" s="282">
        <v>31629.27</v>
      </c>
      <c r="F124" s="277">
        <v>433196.67</v>
      </c>
      <c r="G124" s="277">
        <v>102414.43</v>
      </c>
      <c r="N124" s="277">
        <v>2517902.33</v>
      </c>
      <c r="O124" s="284">
        <v>1150.26</v>
      </c>
      <c r="P124" s="284">
        <v>1210343.8500000001</v>
      </c>
      <c r="Q124" s="284">
        <v>20000</v>
      </c>
      <c r="S124" s="284">
        <v>761970</v>
      </c>
      <c r="U124" s="285">
        <v>1355630</v>
      </c>
      <c r="X124" s="285">
        <v>432155.78</v>
      </c>
      <c r="Y124" s="285">
        <v>194519.94</v>
      </c>
    </row>
    <row r="125" spans="1:25" x14ac:dyDescent="0.2">
      <c r="A125" s="277" t="s">
        <v>2120</v>
      </c>
      <c r="B125" s="282">
        <v>201811.42</v>
      </c>
      <c r="C125" s="282">
        <v>0</v>
      </c>
      <c r="D125" s="282">
        <v>79697.100000000006</v>
      </c>
      <c r="F125" s="277">
        <v>228590.21</v>
      </c>
      <c r="G125" s="277">
        <v>36367.660000000003</v>
      </c>
      <c r="N125" s="277">
        <v>2171633.4300000002</v>
      </c>
      <c r="P125" s="284">
        <v>707877.41</v>
      </c>
      <c r="Q125" s="284">
        <v>45600</v>
      </c>
      <c r="R125" s="284">
        <v>368.61</v>
      </c>
      <c r="S125" s="284">
        <v>912846</v>
      </c>
      <c r="T125" s="284">
        <v>21400</v>
      </c>
      <c r="U125" s="285">
        <v>1214967</v>
      </c>
      <c r="X125" s="285">
        <v>360704.11</v>
      </c>
      <c r="Y125" s="285">
        <v>125538.13</v>
      </c>
    </row>
    <row r="126" spans="1:25" x14ac:dyDescent="0.2">
      <c r="A126" s="277" t="s">
        <v>2121</v>
      </c>
      <c r="B126" s="282">
        <v>165799.85</v>
      </c>
      <c r="C126" s="282">
        <v>0</v>
      </c>
      <c r="D126" s="282">
        <v>84886.61</v>
      </c>
      <c r="F126" s="277">
        <v>20571</v>
      </c>
      <c r="G126" s="277">
        <v>112955.88</v>
      </c>
      <c r="K126" s="283">
        <v>600</v>
      </c>
      <c r="N126" s="277">
        <v>1977387.82</v>
      </c>
      <c r="P126" s="284">
        <v>2007384.83</v>
      </c>
      <c r="R126" s="284">
        <v>334.76</v>
      </c>
      <c r="S126" s="284">
        <v>1736770</v>
      </c>
      <c r="T126" s="284">
        <v>53700</v>
      </c>
      <c r="U126" s="285">
        <v>2709860</v>
      </c>
      <c r="X126" s="285">
        <v>781590.5</v>
      </c>
      <c r="Y126" s="285">
        <v>66556.44</v>
      </c>
    </row>
    <row r="127" spans="1:25" x14ac:dyDescent="0.2">
      <c r="A127" s="277" t="s">
        <v>2122</v>
      </c>
      <c r="B127" s="282">
        <v>169050.67</v>
      </c>
      <c r="C127" s="282">
        <v>0</v>
      </c>
      <c r="D127" s="282">
        <v>14907</v>
      </c>
      <c r="F127" s="277">
        <v>211955.57</v>
      </c>
      <c r="G127" s="277">
        <v>35175.769999999997</v>
      </c>
      <c r="I127" s="283">
        <v>27400</v>
      </c>
      <c r="N127" s="277">
        <v>1774116.27</v>
      </c>
      <c r="P127" s="284">
        <v>837617.82</v>
      </c>
      <c r="R127" s="284">
        <v>278.41000000000003</v>
      </c>
      <c r="S127" s="284">
        <v>789555</v>
      </c>
      <c r="T127" s="284">
        <v>27000</v>
      </c>
      <c r="U127" s="285">
        <v>1141092</v>
      </c>
      <c r="X127" s="285">
        <v>403233.61</v>
      </c>
      <c r="Y127" s="285">
        <v>131061.32</v>
      </c>
    </row>
    <row r="128" spans="1:25" x14ac:dyDescent="0.2">
      <c r="A128" s="277" t="s">
        <v>2123</v>
      </c>
      <c r="B128" s="282">
        <v>317464.48</v>
      </c>
      <c r="C128" s="282">
        <v>0</v>
      </c>
      <c r="D128" s="282">
        <v>94355.57</v>
      </c>
      <c r="F128" s="277">
        <v>128176.57</v>
      </c>
      <c r="G128" s="277">
        <v>52882.01</v>
      </c>
      <c r="K128" s="283">
        <v>0</v>
      </c>
      <c r="N128" s="277">
        <v>1520211.94</v>
      </c>
      <c r="P128" s="284">
        <v>880303.87</v>
      </c>
      <c r="Q128" s="284">
        <v>262400</v>
      </c>
      <c r="R128" s="284">
        <v>783.6</v>
      </c>
      <c r="S128" s="284">
        <v>1858422.4</v>
      </c>
      <c r="T128" s="284">
        <v>54000</v>
      </c>
      <c r="U128" s="285">
        <v>2228627.4</v>
      </c>
      <c r="X128" s="285">
        <v>674427.34</v>
      </c>
      <c r="Y128" s="285">
        <v>47493.8</v>
      </c>
    </row>
    <row r="129" spans="1:26" x14ac:dyDescent="0.2">
      <c r="A129" s="277" t="s">
        <v>2124</v>
      </c>
      <c r="B129" s="282">
        <v>848434.1</v>
      </c>
      <c r="C129" s="282">
        <v>0</v>
      </c>
      <c r="D129" s="282">
        <v>74244.539999999994</v>
      </c>
      <c r="F129" s="277">
        <v>180481.43</v>
      </c>
      <c r="G129" s="277">
        <v>65600.44</v>
      </c>
      <c r="K129" s="283">
        <v>1100</v>
      </c>
      <c r="N129" s="277">
        <v>2436322.09</v>
      </c>
      <c r="P129" s="284">
        <v>1519043.52</v>
      </c>
      <c r="Q129" s="284">
        <v>230510</v>
      </c>
      <c r="R129" s="284">
        <v>1614.52</v>
      </c>
      <c r="S129" s="284">
        <v>1280407.5</v>
      </c>
      <c r="T129" s="284">
        <v>39000</v>
      </c>
      <c r="U129" s="285">
        <v>2018282.5</v>
      </c>
      <c r="X129" s="285">
        <v>767195.52</v>
      </c>
      <c r="Y129" s="285">
        <v>82947.89</v>
      </c>
    </row>
    <row r="130" spans="1:26" x14ac:dyDescent="0.2">
      <c r="A130" s="277" t="s">
        <v>2125</v>
      </c>
      <c r="B130" s="282">
        <v>95549.02</v>
      </c>
      <c r="C130" s="282">
        <v>0</v>
      </c>
      <c r="D130" s="282">
        <v>47912.84</v>
      </c>
      <c r="F130" s="277">
        <v>387815.34</v>
      </c>
      <c r="G130" s="277">
        <v>41284.339999999997</v>
      </c>
      <c r="I130" s="283">
        <v>18000</v>
      </c>
      <c r="N130" s="277">
        <v>1752442.7</v>
      </c>
      <c r="P130" s="284">
        <v>722235.78</v>
      </c>
      <c r="Q130" s="284">
        <v>122600</v>
      </c>
      <c r="R130" s="284">
        <v>165.11</v>
      </c>
      <c r="S130" s="284">
        <v>789850.5</v>
      </c>
      <c r="T130" s="284">
        <v>21400</v>
      </c>
      <c r="U130" s="285">
        <v>1122110.5</v>
      </c>
      <c r="X130" s="285">
        <v>442484.59</v>
      </c>
      <c r="Y130" s="285">
        <v>116801.38</v>
      </c>
    </row>
    <row r="131" spans="1:26" x14ac:dyDescent="0.2">
      <c r="A131" s="277" t="s">
        <v>2126</v>
      </c>
      <c r="B131" s="282">
        <v>234768.72</v>
      </c>
      <c r="C131" s="282">
        <v>0</v>
      </c>
      <c r="D131" s="282">
        <v>38017.410000000003</v>
      </c>
      <c r="F131" s="277">
        <v>410224.78</v>
      </c>
      <c r="G131" s="277">
        <v>26078.99</v>
      </c>
      <c r="N131" s="277">
        <v>2586652.75</v>
      </c>
      <c r="P131" s="284">
        <v>641138.37</v>
      </c>
      <c r="R131" s="284">
        <v>484.06</v>
      </c>
      <c r="S131" s="284">
        <v>862702.2</v>
      </c>
      <c r="T131" s="284">
        <v>24400</v>
      </c>
      <c r="U131" s="285">
        <v>990862.2</v>
      </c>
      <c r="X131" s="285">
        <v>364284.32</v>
      </c>
      <c r="Y131" s="285">
        <v>204183.67</v>
      </c>
    </row>
    <row r="132" spans="1:26" x14ac:dyDescent="0.2">
      <c r="A132" s="277" t="s">
        <v>2127</v>
      </c>
      <c r="B132" s="282">
        <v>374019.58</v>
      </c>
      <c r="C132" s="282">
        <v>4200</v>
      </c>
      <c r="D132" s="282">
        <v>61995.28</v>
      </c>
      <c r="F132" s="277">
        <v>68041</v>
      </c>
      <c r="G132" s="277">
        <v>60002.98</v>
      </c>
      <c r="I132" s="283">
        <v>42600</v>
      </c>
      <c r="K132" s="283">
        <v>13.26</v>
      </c>
      <c r="N132" s="277">
        <v>1898238.82</v>
      </c>
      <c r="P132" s="284">
        <v>1171452.48</v>
      </c>
      <c r="Q132" s="284">
        <v>136600</v>
      </c>
      <c r="R132" s="284">
        <v>793.54</v>
      </c>
      <c r="S132" s="284">
        <v>1093162.5</v>
      </c>
      <c r="T132" s="284">
        <v>33400</v>
      </c>
      <c r="U132" s="285">
        <v>1636352.5</v>
      </c>
      <c r="X132" s="285">
        <v>639207.17000000004</v>
      </c>
      <c r="Y132" s="285">
        <v>73384.639999999999</v>
      </c>
      <c r="Z132" s="285">
        <v>1687.08</v>
      </c>
    </row>
    <row r="133" spans="1:26" x14ac:dyDescent="0.2">
      <c r="A133" s="277" t="s">
        <v>2128</v>
      </c>
      <c r="B133" s="282">
        <v>464529.3</v>
      </c>
      <c r="C133" s="282">
        <v>0</v>
      </c>
      <c r="D133" s="282">
        <v>109207.79</v>
      </c>
      <c r="F133" s="277">
        <v>443018.21</v>
      </c>
      <c r="G133" s="277">
        <v>-41421.33</v>
      </c>
      <c r="N133" s="277">
        <v>2434424.27</v>
      </c>
      <c r="P133" s="284">
        <v>809980.92</v>
      </c>
      <c r="Q133" s="284">
        <v>15000</v>
      </c>
      <c r="R133" s="284">
        <v>2678.92</v>
      </c>
      <c r="S133" s="284">
        <v>1485805.5</v>
      </c>
      <c r="T133" s="284">
        <v>32900</v>
      </c>
      <c r="U133" s="285">
        <v>1743760.5</v>
      </c>
      <c r="X133" s="285">
        <v>496627.42</v>
      </c>
      <c r="Y133" s="285">
        <v>282419.25</v>
      </c>
    </row>
    <row r="134" spans="1:26" x14ac:dyDescent="0.2">
      <c r="A134" s="277" t="s">
        <v>2129</v>
      </c>
      <c r="B134" s="282">
        <v>221175.29</v>
      </c>
      <c r="C134" s="282">
        <v>0</v>
      </c>
      <c r="D134" s="282">
        <v>128363.27</v>
      </c>
      <c r="F134" s="277">
        <v>490980.54</v>
      </c>
      <c r="G134" s="277">
        <v>90035.66</v>
      </c>
      <c r="N134" s="277">
        <v>2150215.54</v>
      </c>
      <c r="P134" s="284">
        <v>1472150.68</v>
      </c>
      <c r="Q134" s="284">
        <v>162035</v>
      </c>
      <c r="R134" s="284">
        <v>2318.54</v>
      </c>
      <c r="S134" s="284">
        <v>717633.52</v>
      </c>
      <c r="T134" s="284">
        <v>40800</v>
      </c>
      <c r="U134" s="285">
        <v>1549873.52</v>
      </c>
      <c r="X134" s="285">
        <v>893176.92</v>
      </c>
      <c r="Y134" s="285">
        <v>200786.97</v>
      </c>
    </row>
    <row r="135" spans="1:26" x14ac:dyDescent="0.2">
      <c r="A135" s="277" t="s">
        <v>2192</v>
      </c>
      <c r="B135" s="282">
        <v>88763.97</v>
      </c>
      <c r="C135" s="282">
        <v>0</v>
      </c>
      <c r="D135" s="282">
        <v>10708.85</v>
      </c>
      <c r="F135" s="277">
        <v>344639.16</v>
      </c>
      <c r="G135" s="277">
        <v>48349.99</v>
      </c>
      <c r="I135" s="283">
        <v>18400</v>
      </c>
      <c r="K135" s="283">
        <v>0</v>
      </c>
      <c r="N135" s="277">
        <v>1699412.19</v>
      </c>
      <c r="P135" s="284">
        <v>512876.66</v>
      </c>
      <c r="R135" s="284">
        <v>96.33</v>
      </c>
      <c r="S135" s="284">
        <v>971886</v>
      </c>
      <c r="T135" s="284">
        <v>27400</v>
      </c>
      <c r="U135" s="285">
        <v>1142196</v>
      </c>
      <c r="X135" s="285">
        <v>272331.95</v>
      </c>
      <c r="Y135" s="285">
        <v>112199.87</v>
      </c>
    </row>
    <row r="136" spans="1:26" x14ac:dyDescent="0.2">
      <c r="A136" s="277" t="s">
        <v>2130</v>
      </c>
      <c r="B136" s="282">
        <v>984925.87</v>
      </c>
      <c r="C136" s="282">
        <v>0</v>
      </c>
      <c r="D136" s="282">
        <v>138569.76999999999</v>
      </c>
      <c r="F136" s="277">
        <v>789663.99</v>
      </c>
      <c r="G136" s="277">
        <v>25557.31</v>
      </c>
      <c r="K136" s="283">
        <v>0</v>
      </c>
      <c r="M136" s="277">
        <v>5015.3</v>
      </c>
      <c r="N136" s="277">
        <v>3628521.74</v>
      </c>
      <c r="P136" s="284">
        <v>3177121.06</v>
      </c>
      <c r="Q136" s="284">
        <v>115900</v>
      </c>
      <c r="R136" s="284">
        <v>1353.61</v>
      </c>
      <c r="S136" s="284">
        <v>1772299</v>
      </c>
      <c r="T136" s="284">
        <v>45000</v>
      </c>
      <c r="U136" s="285">
        <v>2876406</v>
      </c>
      <c r="X136" s="285">
        <v>1209456.46</v>
      </c>
      <c r="Y136" s="285">
        <v>198499.41</v>
      </c>
      <c r="Z136" s="285">
        <v>1182.3499999999999</v>
      </c>
    </row>
    <row r="137" spans="1:26" x14ac:dyDescent="0.2">
      <c r="A137" s="277" t="s">
        <v>2131</v>
      </c>
      <c r="B137" s="282">
        <v>407466.53</v>
      </c>
      <c r="C137" s="282">
        <v>0</v>
      </c>
      <c r="D137" s="282">
        <v>189046.83</v>
      </c>
      <c r="F137" s="277">
        <v>1103731.58</v>
      </c>
      <c r="G137" s="277">
        <v>8488.14</v>
      </c>
      <c r="K137" s="283">
        <v>0</v>
      </c>
      <c r="M137" s="277">
        <v>232.46</v>
      </c>
      <c r="N137" s="277">
        <v>365872.84</v>
      </c>
      <c r="P137" s="284">
        <v>1850610.96</v>
      </c>
      <c r="Q137" s="284">
        <v>1565</v>
      </c>
      <c r="R137" s="284">
        <v>493.28</v>
      </c>
      <c r="S137" s="284">
        <v>1664982</v>
      </c>
      <c r="T137" s="284">
        <v>27000</v>
      </c>
      <c r="U137" s="285">
        <v>2126016</v>
      </c>
      <c r="X137" s="285">
        <v>963267.19</v>
      </c>
      <c r="Y137" s="285">
        <v>84621.42</v>
      </c>
      <c r="Z137" s="285">
        <v>967.28</v>
      </c>
    </row>
    <row r="138" spans="1:26" x14ac:dyDescent="0.2">
      <c r="A138" s="277" t="s">
        <v>2132</v>
      </c>
      <c r="B138" s="282">
        <v>428743.82</v>
      </c>
      <c r="C138" s="282">
        <v>0</v>
      </c>
      <c r="D138" s="282">
        <v>171786.25</v>
      </c>
      <c r="F138" s="277">
        <v>117906.13</v>
      </c>
      <c r="G138" s="277">
        <v>58144.58</v>
      </c>
      <c r="K138" s="283">
        <v>884</v>
      </c>
      <c r="N138" s="277">
        <v>2122751.4700000002</v>
      </c>
      <c r="P138" s="284">
        <v>1517850.48</v>
      </c>
      <c r="R138" s="284">
        <v>805.07</v>
      </c>
      <c r="S138" s="284">
        <v>1444369.5</v>
      </c>
      <c r="T138" s="284">
        <v>13500</v>
      </c>
      <c r="U138" s="285">
        <v>1959748.5</v>
      </c>
      <c r="X138" s="285">
        <v>792634.18</v>
      </c>
      <c r="Y138" s="285">
        <v>93944.16</v>
      </c>
      <c r="Z138" s="285">
        <v>1182.3499999999999</v>
      </c>
    </row>
    <row r="139" spans="1:26" x14ac:dyDescent="0.2">
      <c r="A139" s="277" t="s">
        <v>2133</v>
      </c>
      <c r="B139" s="282">
        <v>637978.25</v>
      </c>
      <c r="C139" s="282">
        <v>0</v>
      </c>
      <c r="D139" s="282">
        <v>99028.47</v>
      </c>
      <c r="F139" s="277">
        <v>1491484.13</v>
      </c>
      <c r="G139" s="277">
        <v>88911.33</v>
      </c>
      <c r="N139" s="277">
        <v>765116.2</v>
      </c>
      <c r="P139" s="284">
        <v>1820551.85</v>
      </c>
      <c r="R139" s="284">
        <v>626.5</v>
      </c>
      <c r="S139" s="284">
        <v>311640</v>
      </c>
      <c r="U139" s="285">
        <v>987601</v>
      </c>
      <c r="X139" s="285">
        <v>647754.07999999996</v>
      </c>
      <c r="Y139" s="285">
        <v>133790.85</v>
      </c>
      <c r="Z139" s="285">
        <v>967.28</v>
      </c>
    </row>
    <row r="140" spans="1:26" x14ac:dyDescent="0.2">
      <c r="A140" s="277" t="s">
        <v>2134</v>
      </c>
      <c r="B140" s="282">
        <v>619738.66</v>
      </c>
      <c r="C140" s="282">
        <v>0</v>
      </c>
      <c r="D140" s="282">
        <v>111641.82</v>
      </c>
      <c r="F140" s="277">
        <v>367076.3</v>
      </c>
      <c r="G140" s="277">
        <v>11296.93</v>
      </c>
      <c r="K140" s="283">
        <v>503.46</v>
      </c>
      <c r="N140" s="277">
        <v>3234091.19</v>
      </c>
      <c r="P140" s="284">
        <v>2062889</v>
      </c>
      <c r="Q140" s="284">
        <v>259520</v>
      </c>
      <c r="R140" s="284">
        <v>543.71</v>
      </c>
      <c r="S140" s="284">
        <v>1021828.5</v>
      </c>
      <c r="T140" s="284">
        <v>27000</v>
      </c>
      <c r="U140" s="285">
        <v>1597828.5</v>
      </c>
      <c r="X140" s="285">
        <v>1259903.78</v>
      </c>
      <c r="Y140" s="285">
        <v>117509.85</v>
      </c>
      <c r="Z140" s="285">
        <v>1182.3499999999999</v>
      </c>
    </row>
    <row r="141" spans="1:26" x14ac:dyDescent="0.2">
      <c r="A141" s="277" t="s">
        <v>2135</v>
      </c>
      <c r="B141" s="282">
        <v>798754.53</v>
      </c>
      <c r="C141" s="282">
        <v>41250</v>
      </c>
      <c r="D141" s="282">
        <v>91661.95</v>
      </c>
      <c r="F141" s="277">
        <v>190364.45</v>
      </c>
      <c r="G141" s="277">
        <v>120441.43</v>
      </c>
      <c r="K141" s="283">
        <v>0</v>
      </c>
      <c r="N141" s="277">
        <v>1809525.85</v>
      </c>
      <c r="P141" s="284">
        <v>2106775.3199999998</v>
      </c>
      <c r="Q141" s="284">
        <v>107380</v>
      </c>
      <c r="R141" s="284">
        <v>512.32000000000005</v>
      </c>
      <c r="S141" s="284">
        <v>931347</v>
      </c>
      <c r="T141" s="284">
        <v>13500</v>
      </c>
      <c r="U141" s="285">
        <v>1494447</v>
      </c>
      <c r="X141" s="285">
        <v>772611.04</v>
      </c>
      <c r="Y141" s="285">
        <v>73320.479999999996</v>
      </c>
      <c r="Z141" s="285">
        <v>967.28</v>
      </c>
    </row>
    <row r="142" spans="1:26" x14ac:dyDescent="0.2">
      <c r="A142" s="277" t="s">
        <v>2136</v>
      </c>
      <c r="B142" s="282">
        <v>862884.25</v>
      </c>
      <c r="C142" s="282">
        <v>251600</v>
      </c>
      <c r="D142" s="282">
        <v>12996.47</v>
      </c>
      <c r="F142" s="277">
        <v>1167711.6399999999</v>
      </c>
      <c r="G142" s="277">
        <v>246139.04</v>
      </c>
      <c r="K142" s="283">
        <v>0</v>
      </c>
      <c r="N142" s="277">
        <v>1034850.95</v>
      </c>
      <c r="P142" s="284">
        <v>2117559.14</v>
      </c>
      <c r="Q142" s="284">
        <v>399400</v>
      </c>
      <c r="R142" s="284">
        <v>779.18</v>
      </c>
      <c r="S142" s="284">
        <v>724059</v>
      </c>
      <c r="T142" s="284">
        <v>13500</v>
      </c>
      <c r="U142" s="285">
        <v>1303341</v>
      </c>
      <c r="X142" s="285">
        <v>813641.74</v>
      </c>
      <c r="Y142" s="285">
        <v>175930.2</v>
      </c>
      <c r="Z142" s="285">
        <v>1182.3499999999999</v>
      </c>
    </row>
    <row r="143" spans="1:26" x14ac:dyDescent="0.2">
      <c r="A143" s="277" t="s">
        <v>2137</v>
      </c>
      <c r="B143" s="282">
        <v>502407.34</v>
      </c>
      <c r="C143" s="282">
        <v>0</v>
      </c>
      <c r="D143" s="282">
        <v>36042.97</v>
      </c>
      <c r="F143" s="277">
        <v>203944.29</v>
      </c>
      <c r="G143" s="277">
        <v>151367.18</v>
      </c>
      <c r="K143" s="283">
        <v>359.57</v>
      </c>
      <c r="N143" s="277">
        <v>1778360.15</v>
      </c>
      <c r="P143" s="284">
        <v>2400258.36</v>
      </c>
      <c r="Q143" s="284">
        <v>18016</v>
      </c>
      <c r="R143" s="284">
        <v>849.5</v>
      </c>
      <c r="S143" s="284">
        <v>786271.5</v>
      </c>
      <c r="T143" s="284">
        <v>13500</v>
      </c>
      <c r="U143" s="285">
        <v>1459220.5</v>
      </c>
      <c r="X143" s="285">
        <v>1233871.58</v>
      </c>
      <c r="Y143" s="285">
        <v>140427.31</v>
      </c>
      <c r="Z143" s="285">
        <v>1182.3499999999999</v>
      </c>
    </row>
    <row r="144" spans="1:26" x14ac:dyDescent="0.2">
      <c r="A144" s="277" t="s">
        <v>2138</v>
      </c>
      <c r="B144" s="282">
        <v>882085.71</v>
      </c>
      <c r="C144" s="282">
        <v>0</v>
      </c>
      <c r="D144" s="282">
        <v>46182.29</v>
      </c>
      <c r="F144" s="277">
        <v>421275.43</v>
      </c>
      <c r="G144" s="277">
        <v>32455.23</v>
      </c>
      <c r="K144" s="283">
        <v>824.25</v>
      </c>
      <c r="N144" s="277">
        <v>2463401.71</v>
      </c>
      <c r="P144" s="284">
        <v>1963019.21</v>
      </c>
      <c r="S144" s="284">
        <v>1199898</v>
      </c>
      <c r="T144" s="284">
        <v>13500</v>
      </c>
      <c r="U144" s="285">
        <v>1718892</v>
      </c>
      <c r="X144" s="285">
        <v>639678.19999999995</v>
      </c>
      <c r="Y144" s="285">
        <v>117037.36</v>
      </c>
      <c r="Z144" s="285">
        <v>967.28</v>
      </c>
    </row>
    <row r="145" spans="1:26" x14ac:dyDescent="0.2">
      <c r="A145" s="277" t="s">
        <v>2139</v>
      </c>
      <c r="B145" s="282">
        <v>537173.79</v>
      </c>
      <c r="C145" s="282">
        <v>0</v>
      </c>
      <c r="D145" s="282">
        <v>33766.07</v>
      </c>
      <c r="F145" s="277">
        <v>78016.22</v>
      </c>
      <c r="G145" s="277">
        <v>36548.639999999999</v>
      </c>
      <c r="N145" s="277">
        <v>1748544.54</v>
      </c>
      <c r="P145" s="284">
        <v>2533454.4300000002</v>
      </c>
      <c r="Q145" s="284">
        <v>95795</v>
      </c>
      <c r="R145" s="284">
        <v>511.16</v>
      </c>
      <c r="S145" s="284">
        <v>1324435.5</v>
      </c>
      <c r="U145" s="285">
        <v>2203517.5</v>
      </c>
      <c r="X145" s="285">
        <v>1060825.95</v>
      </c>
      <c r="Y145" s="285">
        <v>81596.58</v>
      </c>
      <c r="Z145" s="285">
        <v>1182.3499999999999</v>
      </c>
    </row>
    <row r="146" spans="1:26" x14ac:dyDescent="0.2">
      <c r="A146" s="277" t="s">
        <v>2140</v>
      </c>
      <c r="B146" s="282">
        <v>514610.94</v>
      </c>
      <c r="C146" s="282">
        <v>12500</v>
      </c>
      <c r="D146" s="282">
        <v>84715.53</v>
      </c>
      <c r="F146" s="277">
        <v>1345671.92</v>
      </c>
      <c r="G146" s="277">
        <v>116646.81</v>
      </c>
      <c r="K146" s="283">
        <v>0</v>
      </c>
      <c r="M146" s="277">
        <v>4381.12</v>
      </c>
      <c r="N146" s="277">
        <v>577706.88</v>
      </c>
      <c r="P146" s="284">
        <v>2195018.86</v>
      </c>
      <c r="R146" s="284">
        <v>731.89</v>
      </c>
      <c r="S146" s="284">
        <v>1553233.5</v>
      </c>
      <c r="T146" s="284">
        <v>22500</v>
      </c>
      <c r="U146" s="285">
        <v>2209935.5</v>
      </c>
      <c r="X146" s="285">
        <v>987407.89</v>
      </c>
      <c r="Y146" s="285">
        <v>128212.17</v>
      </c>
      <c r="Z146" s="285">
        <v>967.28</v>
      </c>
    </row>
    <row r="147" spans="1:26" x14ac:dyDescent="0.2">
      <c r="A147" s="277" t="s">
        <v>2141</v>
      </c>
      <c r="B147" s="282">
        <v>969244.15</v>
      </c>
      <c r="C147" s="282">
        <v>43275</v>
      </c>
      <c r="D147" s="282">
        <v>89955.27</v>
      </c>
      <c r="F147" s="277">
        <v>24657.16</v>
      </c>
      <c r="G147" s="277">
        <v>174061.3</v>
      </c>
      <c r="K147" s="283">
        <v>1048.51</v>
      </c>
      <c r="N147" s="277">
        <v>3628551.99</v>
      </c>
      <c r="P147" s="284">
        <v>2754021.27</v>
      </c>
      <c r="Q147" s="284">
        <v>177000</v>
      </c>
      <c r="R147" s="284">
        <v>833.7</v>
      </c>
      <c r="S147" s="284">
        <v>724342.5</v>
      </c>
      <c r="T147" s="284">
        <v>13523.75</v>
      </c>
      <c r="U147" s="285">
        <v>1304491.5</v>
      </c>
      <c r="X147" s="285">
        <v>1314799.98</v>
      </c>
      <c r="Y147" s="285">
        <v>138300.89000000001</v>
      </c>
      <c r="Z147" s="285">
        <v>1182.3499999999999</v>
      </c>
    </row>
    <row r="148" spans="1:26" x14ac:dyDescent="0.2">
      <c r="A148" s="277" t="s">
        <v>2142</v>
      </c>
      <c r="B148" s="282">
        <v>624367.28</v>
      </c>
      <c r="C148" s="282">
        <v>13700</v>
      </c>
      <c r="D148" s="282">
        <v>157001.79999999999</v>
      </c>
      <c r="F148" s="277">
        <v>364272.6</v>
      </c>
      <c r="G148" s="277">
        <v>60432.26</v>
      </c>
      <c r="N148" s="277">
        <v>2252597.11</v>
      </c>
      <c r="P148" s="284">
        <v>1778145.85</v>
      </c>
      <c r="Q148" s="284">
        <v>63400</v>
      </c>
      <c r="R148" s="284">
        <v>838.63</v>
      </c>
      <c r="S148" s="284">
        <v>1222294.5</v>
      </c>
      <c r="T148" s="284">
        <v>27000</v>
      </c>
      <c r="U148" s="285">
        <v>1746940.5</v>
      </c>
      <c r="X148" s="285">
        <v>751982.05</v>
      </c>
      <c r="Y148" s="285">
        <v>150201.71</v>
      </c>
      <c r="Z148" s="285">
        <v>967.28</v>
      </c>
    </row>
    <row r="149" spans="1:26" x14ac:dyDescent="0.2">
      <c r="A149" s="277" t="s">
        <v>2143</v>
      </c>
      <c r="B149" s="282">
        <v>393490.38</v>
      </c>
      <c r="C149" s="282">
        <v>0</v>
      </c>
      <c r="D149" s="282">
        <v>39055.32</v>
      </c>
      <c r="F149" s="277">
        <v>1520005.98</v>
      </c>
      <c r="G149" s="277">
        <v>66763.17</v>
      </c>
      <c r="K149" s="283">
        <v>414</v>
      </c>
      <c r="N149" s="277">
        <v>605433.22</v>
      </c>
      <c r="P149" s="284">
        <v>1280868.3500000001</v>
      </c>
      <c r="Q149" s="284">
        <v>51125</v>
      </c>
      <c r="R149" s="284">
        <v>366.27</v>
      </c>
      <c r="S149" s="284">
        <v>402381</v>
      </c>
      <c r="U149" s="285">
        <v>716337</v>
      </c>
      <c r="X149" s="285">
        <v>584585.61</v>
      </c>
      <c r="Y149" s="285">
        <v>165930.39000000001</v>
      </c>
      <c r="Z149" s="285">
        <v>967.28</v>
      </c>
    </row>
    <row r="150" spans="1:26" x14ac:dyDescent="0.2">
      <c r="A150" s="277" t="s">
        <v>2144</v>
      </c>
      <c r="B150" s="282">
        <v>896754.3</v>
      </c>
      <c r="C150" s="282">
        <v>17780</v>
      </c>
      <c r="D150" s="282">
        <v>85240.11</v>
      </c>
      <c r="F150" s="277">
        <v>1075280.2</v>
      </c>
      <c r="G150" s="277">
        <v>38463.230000000003</v>
      </c>
      <c r="K150" s="283">
        <v>26.16</v>
      </c>
      <c r="N150" s="277">
        <v>698047.3</v>
      </c>
      <c r="P150" s="284">
        <v>1507336.62</v>
      </c>
      <c r="Q150" s="284">
        <v>53140</v>
      </c>
      <c r="R150" s="284">
        <v>483.31</v>
      </c>
      <c r="S150" s="284">
        <v>1143958.5</v>
      </c>
      <c r="T150" s="284">
        <v>27000</v>
      </c>
      <c r="U150" s="285">
        <v>1440671.5</v>
      </c>
      <c r="X150" s="285">
        <v>405441.79</v>
      </c>
      <c r="Y150" s="285">
        <v>101009.43</v>
      </c>
      <c r="Z150" s="285">
        <v>1182.3499999999999</v>
      </c>
    </row>
    <row r="151" spans="1:26" x14ac:dyDescent="0.2">
      <c r="A151" s="277" t="s">
        <v>2145</v>
      </c>
      <c r="B151" s="282">
        <v>345407.26</v>
      </c>
      <c r="C151" s="282">
        <v>38250</v>
      </c>
      <c r="D151" s="282">
        <v>78017.17</v>
      </c>
      <c r="F151" s="277">
        <v>1084435.56</v>
      </c>
      <c r="G151" s="277">
        <v>75807.25</v>
      </c>
      <c r="K151" s="283">
        <v>590.33000000000004</v>
      </c>
      <c r="N151" s="277">
        <v>399608.02</v>
      </c>
      <c r="P151" s="284">
        <v>1012695.72</v>
      </c>
      <c r="Q151" s="284">
        <v>50000</v>
      </c>
      <c r="R151" s="284">
        <v>243.55</v>
      </c>
      <c r="S151" s="284">
        <v>293895</v>
      </c>
      <c r="T151" s="284">
        <v>27000</v>
      </c>
      <c r="U151" s="285">
        <v>598254</v>
      </c>
      <c r="X151" s="285">
        <v>423557.4</v>
      </c>
      <c r="Y151" s="285">
        <v>99619.53</v>
      </c>
      <c r="Z151" s="285">
        <v>967.28</v>
      </c>
    </row>
    <row r="152" spans="1:26" x14ac:dyDescent="0.2">
      <c r="A152" s="277" t="s">
        <v>2146</v>
      </c>
      <c r="B152" s="282">
        <v>312429.59000000003</v>
      </c>
      <c r="C152" s="282">
        <v>29100</v>
      </c>
      <c r="D152" s="282">
        <v>64297.33</v>
      </c>
      <c r="F152" s="277">
        <v>72086.45</v>
      </c>
      <c r="G152" s="277">
        <v>111167.4</v>
      </c>
      <c r="K152" s="283">
        <v>311.07</v>
      </c>
      <c r="N152" s="277">
        <v>1677902.08</v>
      </c>
      <c r="P152" s="284">
        <v>1632737.6</v>
      </c>
      <c r="Q152" s="284">
        <v>85000</v>
      </c>
      <c r="R152" s="284">
        <v>250.94</v>
      </c>
      <c r="S152" s="284">
        <v>604516.5</v>
      </c>
      <c r="T152" s="284">
        <v>13500</v>
      </c>
      <c r="U152" s="285">
        <v>1314266.5</v>
      </c>
      <c r="X152" s="285">
        <v>542943.32999999996</v>
      </c>
      <c r="Y152" s="285">
        <v>85324.41</v>
      </c>
      <c r="Z152" s="285">
        <v>2382.35</v>
      </c>
    </row>
    <row r="153" spans="1:26" x14ac:dyDescent="0.2">
      <c r="A153" s="277" t="s">
        <v>2147</v>
      </c>
      <c r="B153" s="282">
        <v>411516.73</v>
      </c>
      <c r="C153" s="282">
        <v>111000</v>
      </c>
      <c r="D153" s="282">
        <v>96379.91</v>
      </c>
      <c r="F153" s="277">
        <v>752686.52</v>
      </c>
      <c r="G153" s="277">
        <v>92694.45</v>
      </c>
      <c r="N153" s="277">
        <v>511906.95</v>
      </c>
      <c r="P153" s="284">
        <v>2084821.72</v>
      </c>
      <c r="Q153" s="284">
        <v>142200</v>
      </c>
      <c r="R153" s="284">
        <v>508.74</v>
      </c>
      <c r="S153" s="284">
        <v>1527507</v>
      </c>
      <c r="T153" s="284">
        <v>40500</v>
      </c>
      <c r="U153" s="285">
        <v>2306483</v>
      </c>
      <c r="X153" s="285">
        <v>900027.82</v>
      </c>
      <c r="Y153" s="285">
        <v>116611.24</v>
      </c>
      <c r="Z153" s="285">
        <v>1182.3499999999999</v>
      </c>
    </row>
    <row r="154" spans="1:26" x14ac:dyDescent="0.2">
      <c r="A154" s="277" t="s">
        <v>2148</v>
      </c>
      <c r="B154" s="282">
        <v>966305.39</v>
      </c>
      <c r="C154" s="282">
        <v>26600</v>
      </c>
      <c r="D154" s="282">
        <v>89123.03</v>
      </c>
      <c r="F154" s="277">
        <v>697186.73</v>
      </c>
      <c r="G154" s="277">
        <v>135388.54</v>
      </c>
      <c r="K154" s="283">
        <v>0</v>
      </c>
      <c r="N154" s="277">
        <v>3252587.34</v>
      </c>
      <c r="P154" s="284">
        <v>1893550.53</v>
      </c>
      <c r="Q154" s="284">
        <v>161500</v>
      </c>
      <c r="R154" s="284">
        <v>1046.2</v>
      </c>
      <c r="S154" s="284">
        <v>1121008.5</v>
      </c>
      <c r="T154" s="284">
        <v>27000</v>
      </c>
      <c r="U154" s="285">
        <v>1608221.5</v>
      </c>
      <c r="X154" s="285">
        <v>936591.1</v>
      </c>
      <c r="Y154" s="285">
        <v>191345.13</v>
      </c>
      <c r="Z154" s="285">
        <v>967.28</v>
      </c>
    </row>
    <row r="155" spans="1:26" x14ac:dyDescent="0.2">
      <c r="A155" s="277" t="s">
        <v>2193</v>
      </c>
      <c r="B155" s="282">
        <v>594280.15</v>
      </c>
      <c r="C155" s="282">
        <v>0</v>
      </c>
      <c r="D155" s="282">
        <v>120005.09</v>
      </c>
      <c r="F155" s="277">
        <v>1524833.58</v>
      </c>
      <c r="G155" s="277">
        <v>25124.26</v>
      </c>
      <c r="N155" s="277">
        <v>2705484.32</v>
      </c>
      <c r="P155" s="284">
        <v>1573868.19</v>
      </c>
      <c r="R155" s="284">
        <v>1306.8</v>
      </c>
      <c r="S155" s="284">
        <v>1003540.5</v>
      </c>
      <c r="T155" s="284">
        <v>13500</v>
      </c>
      <c r="U155" s="285">
        <v>1625159.5</v>
      </c>
      <c r="X155" s="285">
        <v>754856.82</v>
      </c>
      <c r="Y155" s="285">
        <v>115369.36</v>
      </c>
      <c r="Z155" s="285">
        <v>967.28</v>
      </c>
    </row>
    <row r="156" spans="1:26" x14ac:dyDescent="0.2">
      <c r="A156" s="277" t="s">
        <v>2149</v>
      </c>
      <c r="B156" s="282">
        <v>639484.53</v>
      </c>
      <c r="C156" s="282">
        <v>0</v>
      </c>
      <c r="D156" s="282">
        <v>68132.95</v>
      </c>
      <c r="F156" s="277">
        <v>653869.55000000005</v>
      </c>
      <c r="G156" s="277">
        <v>627010.55000000005</v>
      </c>
      <c r="I156" s="283">
        <v>17707.5</v>
      </c>
      <c r="M156" s="277">
        <v>3450.4</v>
      </c>
      <c r="N156" s="277">
        <v>1733406.94</v>
      </c>
      <c r="P156" s="284">
        <v>1064280.3700000001</v>
      </c>
      <c r="Q156" s="284">
        <v>370000</v>
      </c>
      <c r="R156" s="284">
        <v>397.21</v>
      </c>
      <c r="S156" s="284">
        <v>1471340</v>
      </c>
      <c r="T156" s="284">
        <v>350</v>
      </c>
      <c r="U156" s="285">
        <v>1756730</v>
      </c>
      <c r="X156" s="285">
        <v>541967.02</v>
      </c>
      <c r="Y156" s="285">
        <v>257416.93</v>
      </c>
    </row>
    <row r="157" spans="1:26" x14ac:dyDescent="0.2">
      <c r="A157" s="277" t="s">
        <v>2150</v>
      </c>
      <c r="B157" s="282">
        <v>455261.05</v>
      </c>
      <c r="C157" s="282">
        <v>0</v>
      </c>
      <c r="D157" s="282">
        <v>29635.119999999999</v>
      </c>
      <c r="F157" s="277">
        <v>348094.99</v>
      </c>
      <c r="G157" s="277">
        <v>26442.94</v>
      </c>
      <c r="I157" s="283">
        <v>16387.5</v>
      </c>
      <c r="K157" s="283">
        <v>88.97</v>
      </c>
      <c r="M157" s="277">
        <v>-12995.5</v>
      </c>
      <c r="N157" s="277">
        <v>1890457.72</v>
      </c>
      <c r="P157" s="284">
        <v>849967.21</v>
      </c>
      <c r="Q157" s="284">
        <v>135000</v>
      </c>
      <c r="R157" s="284">
        <v>370.48</v>
      </c>
      <c r="S157" s="284">
        <v>508500</v>
      </c>
      <c r="U157" s="285">
        <v>709845</v>
      </c>
      <c r="X157" s="285">
        <v>405741.95</v>
      </c>
      <c r="Y157" s="285">
        <v>113570.74</v>
      </c>
      <c r="Z157" s="285">
        <v>24300</v>
      </c>
    </row>
    <row r="158" spans="1:26" x14ac:dyDescent="0.2">
      <c r="A158" s="277" t="s">
        <v>2151</v>
      </c>
      <c r="B158" s="282">
        <v>904579.95</v>
      </c>
      <c r="C158" s="282">
        <v>0</v>
      </c>
      <c r="D158" s="282">
        <v>78670.740000000005</v>
      </c>
      <c r="F158" s="277">
        <v>2348370.54</v>
      </c>
      <c r="G158" s="277">
        <v>19688.060000000001</v>
      </c>
      <c r="I158" s="283">
        <v>19747.5</v>
      </c>
      <c r="M158" s="277">
        <v>1642</v>
      </c>
      <c r="N158" s="277">
        <v>715300.29</v>
      </c>
      <c r="P158" s="284">
        <v>1235535.47</v>
      </c>
      <c r="Q158" s="284">
        <v>163020</v>
      </c>
      <c r="R158" s="284">
        <v>836.63</v>
      </c>
      <c r="S158" s="284">
        <v>934190</v>
      </c>
      <c r="U158" s="285">
        <v>1249030</v>
      </c>
      <c r="X158" s="285">
        <v>559558.5</v>
      </c>
      <c r="Y158" s="285">
        <v>218900.52</v>
      </c>
      <c r="Z158" s="285">
        <v>2.1</v>
      </c>
    </row>
    <row r="159" spans="1:26" x14ac:dyDescent="0.2">
      <c r="A159" s="277" t="s">
        <v>2152</v>
      </c>
      <c r="B159" s="282">
        <v>911159.78</v>
      </c>
      <c r="C159" s="282">
        <v>0</v>
      </c>
      <c r="D159" s="282">
        <v>70281.210000000006</v>
      </c>
      <c r="F159" s="277">
        <v>385859.57</v>
      </c>
      <c r="G159" s="277">
        <v>62828.87</v>
      </c>
      <c r="I159" s="283">
        <v>15789.5</v>
      </c>
      <c r="K159" s="283">
        <v>5.9</v>
      </c>
      <c r="N159" s="277">
        <v>1595931.52</v>
      </c>
      <c r="P159" s="284">
        <v>1045188.39</v>
      </c>
      <c r="Q159" s="284">
        <v>497000</v>
      </c>
      <c r="R159" s="284">
        <v>1566.09</v>
      </c>
      <c r="S159" s="284">
        <v>614160</v>
      </c>
      <c r="T159" s="284">
        <v>1600</v>
      </c>
      <c r="U159" s="285">
        <v>908175</v>
      </c>
      <c r="X159" s="285">
        <v>466459.34</v>
      </c>
      <c r="Y159" s="285">
        <v>106479.59</v>
      </c>
      <c r="Z159" s="285">
        <v>117000.05</v>
      </c>
    </row>
    <row r="160" spans="1:26" x14ac:dyDescent="0.2">
      <c r="A160" s="277" t="s">
        <v>2153</v>
      </c>
      <c r="B160" s="282">
        <v>441550.84</v>
      </c>
      <c r="C160" s="282">
        <v>0</v>
      </c>
      <c r="D160" s="282">
        <v>42248.34</v>
      </c>
      <c r="F160" s="277">
        <v>336020.61</v>
      </c>
      <c r="G160" s="277">
        <v>155274.65</v>
      </c>
      <c r="I160" s="283">
        <v>98325.5</v>
      </c>
      <c r="K160" s="283">
        <v>140</v>
      </c>
      <c r="N160" s="277">
        <v>2218013.29</v>
      </c>
      <c r="P160" s="284">
        <v>1414905.54</v>
      </c>
      <c r="R160" s="284">
        <v>606.26</v>
      </c>
      <c r="S160" s="284">
        <v>1488351.5</v>
      </c>
      <c r="T160" s="284">
        <v>12897.94</v>
      </c>
      <c r="U160" s="285">
        <v>1809679.5</v>
      </c>
      <c r="X160" s="285">
        <v>519467.61</v>
      </c>
      <c r="Y160" s="285">
        <v>83157.990000000005</v>
      </c>
    </row>
    <row r="161" spans="1:26" x14ac:dyDescent="0.2">
      <c r="A161" s="277" t="s">
        <v>2154</v>
      </c>
      <c r="B161" s="282">
        <v>408677.73</v>
      </c>
      <c r="C161" s="282">
        <v>0</v>
      </c>
      <c r="D161" s="282">
        <v>36608.78</v>
      </c>
      <c r="F161" s="277">
        <v>130835.28</v>
      </c>
      <c r="G161" s="277">
        <v>868639.62</v>
      </c>
      <c r="M161" s="277">
        <v>-117382.42</v>
      </c>
      <c r="N161" s="277">
        <v>1904185.77</v>
      </c>
      <c r="P161" s="284">
        <v>2589815.48</v>
      </c>
      <c r="R161" s="284">
        <v>410.8</v>
      </c>
      <c r="S161" s="284">
        <v>1887431</v>
      </c>
      <c r="U161" s="285">
        <v>2481915</v>
      </c>
      <c r="X161" s="285">
        <v>766504.43</v>
      </c>
      <c r="Y161" s="285">
        <v>116081.68</v>
      </c>
    </row>
    <row r="162" spans="1:26" x14ac:dyDescent="0.2">
      <c r="A162" s="277" t="s">
        <v>2155</v>
      </c>
      <c r="B162" s="282">
        <v>462393.79</v>
      </c>
      <c r="C162" s="282">
        <v>0</v>
      </c>
      <c r="D162" s="282">
        <v>16148.03</v>
      </c>
      <c r="F162" s="277">
        <v>409747.82</v>
      </c>
      <c r="G162" s="277">
        <v>868158.26</v>
      </c>
      <c r="K162" s="283">
        <v>0</v>
      </c>
      <c r="N162" s="277">
        <v>2050038.21</v>
      </c>
      <c r="P162" s="284">
        <v>2409650.2400000002</v>
      </c>
      <c r="Q162" s="284">
        <v>134785</v>
      </c>
      <c r="R162" s="284">
        <v>252.95</v>
      </c>
      <c r="S162" s="284">
        <v>1253905.94</v>
      </c>
      <c r="T162" s="284">
        <v>12897.94</v>
      </c>
      <c r="U162" s="285">
        <v>1738961.94</v>
      </c>
      <c r="X162" s="285">
        <v>590037.51</v>
      </c>
      <c r="Y162" s="285">
        <v>127669.2</v>
      </c>
      <c r="Z162" s="285">
        <v>0.13</v>
      </c>
    </row>
    <row r="163" spans="1:26" x14ac:dyDescent="0.2">
      <c r="A163" s="277" t="s">
        <v>2156</v>
      </c>
      <c r="B163" s="282">
        <v>964823.78</v>
      </c>
      <c r="C163" s="282">
        <v>0</v>
      </c>
      <c r="D163" s="282">
        <v>54400.52</v>
      </c>
      <c r="F163" s="277">
        <v>2178528.41</v>
      </c>
      <c r="G163" s="277">
        <v>278257.88</v>
      </c>
      <c r="K163" s="283">
        <v>0</v>
      </c>
      <c r="N163" s="277">
        <v>345682.71</v>
      </c>
      <c r="P163" s="284">
        <v>1584240.96</v>
      </c>
      <c r="Q163" s="284">
        <v>192595</v>
      </c>
      <c r="R163" s="284">
        <v>1188.5999999999999</v>
      </c>
      <c r="S163" s="284">
        <v>1542786</v>
      </c>
      <c r="U163" s="285">
        <v>2278613</v>
      </c>
      <c r="X163" s="285">
        <v>348919.07</v>
      </c>
      <c r="Y163" s="285">
        <v>309836.87</v>
      </c>
    </row>
    <row r="164" spans="1:26" x14ac:dyDescent="0.2">
      <c r="A164" s="277" t="s">
        <v>2157</v>
      </c>
      <c r="B164" s="282">
        <v>1173952.08</v>
      </c>
      <c r="C164" s="282">
        <v>0</v>
      </c>
      <c r="D164" s="282">
        <v>56609.19</v>
      </c>
      <c r="F164" s="277">
        <v>975801.96</v>
      </c>
      <c r="G164" s="277">
        <v>144990.56</v>
      </c>
      <c r="H164" s="283">
        <v>2400</v>
      </c>
      <c r="I164" s="283">
        <v>5130</v>
      </c>
      <c r="K164" s="283">
        <v>781.68</v>
      </c>
      <c r="N164" s="277">
        <v>633085.80000000005</v>
      </c>
      <c r="P164" s="284">
        <v>1079186.28</v>
      </c>
      <c r="Q164" s="284">
        <v>149500</v>
      </c>
      <c r="R164" s="284">
        <v>2076.31</v>
      </c>
      <c r="S164" s="284">
        <v>797760</v>
      </c>
      <c r="T164" s="284">
        <v>27250</v>
      </c>
      <c r="U164" s="285">
        <v>1192825</v>
      </c>
      <c r="X164" s="285">
        <v>410817.55</v>
      </c>
      <c r="Y164" s="285">
        <v>93494.43</v>
      </c>
      <c r="Z164" s="285">
        <v>53300</v>
      </c>
    </row>
    <row r="165" spans="1:26" x14ac:dyDescent="0.2">
      <c r="A165" s="277" t="s">
        <v>2158</v>
      </c>
      <c r="B165" s="282">
        <v>1005474.87</v>
      </c>
      <c r="C165" s="282">
        <v>0</v>
      </c>
      <c r="D165" s="282">
        <v>37790.68</v>
      </c>
      <c r="F165" s="277">
        <v>128518.1</v>
      </c>
      <c r="G165" s="277">
        <v>163616.28</v>
      </c>
      <c r="I165" s="283">
        <v>22600</v>
      </c>
      <c r="K165" s="283">
        <v>0</v>
      </c>
      <c r="N165" s="277">
        <v>1315994.6399999999</v>
      </c>
      <c r="P165" s="284">
        <v>1339342.03</v>
      </c>
      <c r="R165" s="284">
        <v>1916.62</v>
      </c>
      <c r="S165" s="284">
        <v>977610</v>
      </c>
      <c r="T165" s="284">
        <v>29939</v>
      </c>
      <c r="U165" s="285">
        <v>1493899</v>
      </c>
      <c r="X165" s="285">
        <v>589281.52</v>
      </c>
      <c r="Y165" s="285">
        <v>84467.520000000004</v>
      </c>
    </row>
    <row r="166" spans="1:26" x14ac:dyDescent="0.2">
      <c r="A166" s="277" t="s">
        <v>2159</v>
      </c>
      <c r="B166" s="282">
        <v>490795.67</v>
      </c>
      <c r="C166" s="282">
        <v>0</v>
      </c>
      <c r="D166" s="282">
        <v>41206.68</v>
      </c>
      <c r="F166" s="277">
        <v>129801.94</v>
      </c>
      <c r="G166" s="277">
        <v>203681.75</v>
      </c>
      <c r="H166" s="283">
        <v>4500</v>
      </c>
      <c r="K166" s="283">
        <v>355.9</v>
      </c>
      <c r="N166" s="277">
        <v>1954472.19</v>
      </c>
      <c r="P166" s="284">
        <v>1639965.39</v>
      </c>
      <c r="Q166" s="284">
        <v>154044</v>
      </c>
      <c r="R166" s="284">
        <v>1032</v>
      </c>
      <c r="S166" s="284">
        <v>775160</v>
      </c>
      <c r="T166" s="284">
        <v>3000</v>
      </c>
      <c r="U166" s="285">
        <v>1306430</v>
      </c>
      <c r="X166" s="285">
        <v>732733.94</v>
      </c>
      <c r="Y166" s="285">
        <v>611810.64</v>
      </c>
    </row>
    <row r="167" spans="1:26" x14ac:dyDescent="0.2">
      <c r="A167" s="277" t="s">
        <v>2160</v>
      </c>
      <c r="B167" s="282">
        <v>626552.31999999995</v>
      </c>
      <c r="C167" s="282">
        <v>0</v>
      </c>
      <c r="D167" s="282">
        <v>38554.68</v>
      </c>
      <c r="F167" s="277">
        <v>579983.13</v>
      </c>
      <c r="G167" s="277">
        <v>53704.39</v>
      </c>
      <c r="H167" s="283">
        <v>14886.4</v>
      </c>
      <c r="I167" s="283">
        <v>14409.29</v>
      </c>
      <c r="K167" s="283">
        <v>316.52999999999997</v>
      </c>
      <c r="N167" s="277">
        <v>1659140.58</v>
      </c>
      <c r="P167" s="284">
        <v>1115433.19</v>
      </c>
      <c r="R167" s="284">
        <v>1107.17</v>
      </c>
      <c r="S167" s="284">
        <v>1536720</v>
      </c>
      <c r="T167" s="284">
        <v>24000</v>
      </c>
      <c r="U167" s="285">
        <v>1926766</v>
      </c>
      <c r="X167" s="285">
        <v>525119.98</v>
      </c>
      <c r="Y167" s="285">
        <v>108649.89</v>
      </c>
    </row>
    <row r="168" spans="1:26" x14ac:dyDescent="0.2">
      <c r="A168" s="277" t="s">
        <v>2161</v>
      </c>
      <c r="B168" s="282">
        <v>365504.7</v>
      </c>
      <c r="C168" s="282">
        <v>0</v>
      </c>
      <c r="D168" s="282">
        <v>97950.1</v>
      </c>
      <c r="F168" s="277">
        <v>580623.39</v>
      </c>
      <c r="G168" s="277">
        <v>161240.6</v>
      </c>
      <c r="H168" s="283">
        <v>20000</v>
      </c>
      <c r="I168" s="283">
        <v>7627.5</v>
      </c>
      <c r="K168" s="283">
        <v>682.13</v>
      </c>
      <c r="M168" s="277">
        <v>7821</v>
      </c>
      <c r="N168" s="277">
        <v>3430123.36</v>
      </c>
      <c r="P168" s="284">
        <v>1359002.24</v>
      </c>
      <c r="Q168" s="284">
        <v>159900</v>
      </c>
      <c r="R168" s="284">
        <v>758.45</v>
      </c>
      <c r="S168" s="284">
        <v>1869400</v>
      </c>
      <c r="T168" s="284">
        <v>91300</v>
      </c>
      <c r="U168" s="285">
        <v>2376230</v>
      </c>
      <c r="X168" s="285">
        <v>629008.35</v>
      </c>
      <c r="Y168" s="285">
        <v>190182.23</v>
      </c>
    </row>
    <row r="169" spans="1:26" x14ac:dyDescent="0.2">
      <c r="A169" s="277" t="s">
        <v>2162</v>
      </c>
      <c r="B169" s="282">
        <v>537628.82999999996</v>
      </c>
      <c r="C169" s="282">
        <v>0</v>
      </c>
      <c r="D169" s="282">
        <v>70225.8</v>
      </c>
      <c r="F169" s="277">
        <v>417998.99</v>
      </c>
      <c r="G169" s="277">
        <v>111740.01</v>
      </c>
      <c r="K169" s="283">
        <v>914.29</v>
      </c>
      <c r="M169" s="277">
        <v>-11100</v>
      </c>
      <c r="N169" s="277">
        <v>2074034.47</v>
      </c>
      <c r="P169" s="284">
        <v>1043771.07</v>
      </c>
      <c r="R169" s="284">
        <v>1014.81</v>
      </c>
      <c r="S169" s="284">
        <v>485620</v>
      </c>
      <c r="T169" s="284">
        <v>1400</v>
      </c>
      <c r="U169" s="285">
        <v>1063160</v>
      </c>
      <c r="V169" s="285">
        <v>30000</v>
      </c>
      <c r="W169" s="285">
        <v>540</v>
      </c>
      <c r="X169" s="285">
        <v>313205.18</v>
      </c>
      <c r="Y169" s="285">
        <v>25560.13</v>
      </c>
    </row>
    <row r="170" spans="1:26" x14ac:dyDescent="0.2">
      <c r="A170" s="277" t="s">
        <v>2163</v>
      </c>
      <c r="B170" s="282">
        <v>773565.33</v>
      </c>
      <c r="C170" s="282">
        <v>0</v>
      </c>
      <c r="D170" s="282">
        <v>65288.92</v>
      </c>
      <c r="F170" s="277">
        <v>277059.90000000002</v>
      </c>
      <c r="G170" s="277">
        <v>43109.59</v>
      </c>
      <c r="K170" s="283">
        <v>140618.19</v>
      </c>
      <c r="M170" s="277">
        <v>-42434.46</v>
      </c>
      <c r="N170" s="277">
        <v>2188176.4900000002</v>
      </c>
      <c r="P170" s="284">
        <v>1947836.74</v>
      </c>
      <c r="Q170" s="284">
        <v>165000</v>
      </c>
      <c r="R170" s="284">
        <v>27.8</v>
      </c>
      <c r="S170" s="284">
        <v>808370</v>
      </c>
      <c r="T170" s="284">
        <v>4500</v>
      </c>
      <c r="U170" s="285">
        <v>1603273</v>
      </c>
      <c r="X170" s="285">
        <v>719852.48</v>
      </c>
      <c r="Y170" s="285">
        <v>106394.97</v>
      </c>
    </row>
    <row r="171" spans="1:26" x14ac:dyDescent="0.2">
      <c r="A171" s="277" t="s">
        <v>2164</v>
      </c>
      <c r="B171" s="282">
        <v>516980.28</v>
      </c>
      <c r="C171" s="282">
        <v>0</v>
      </c>
      <c r="D171" s="282">
        <v>112599.8</v>
      </c>
      <c r="F171" s="277">
        <v>506285.39</v>
      </c>
      <c r="G171" s="277">
        <v>699655</v>
      </c>
      <c r="K171" s="283">
        <v>4468</v>
      </c>
      <c r="M171" s="277">
        <v>-65</v>
      </c>
      <c r="N171" s="277">
        <v>1890317.34</v>
      </c>
      <c r="P171" s="284">
        <v>1726950.67</v>
      </c>
      <c r="Q171" s="284">
        <v>90000</v>
      </c>
      <c r="R171" s="284">
        <v>1124</v>
      </c>
      <c r="S171" s="284">
        <v>966488</v>
      </c>
      <c r="T171" s="284">
        <v>4200</v>
      </c>
      <c r="U171" s="285">
        <v>1431788</v>
      </c>
      <c r="X171" s="285">
        <v>1006027.15</v>
      </c>
      <c r="Y171" s="285">
        <v>93126.15</v>
      </c>
    </row>
    <row r="172" spans="1:26" x14ac:dyDescent="0.2">
      <c r="A172" s="277" t="s">
        <v>2165</v>
      </c>
      <c r="B172" s="282">
        <v>593661.07999999996</v>
      </c>
      <c r="C172" s="282">
        <v>0</v>
      </c>
      <c r="D172" s="282">
        <v>42083.25</v>
      </c>
      <c r="F172" s="277">
        <v>352296.95</v>
      </c>
      <c r="G172" s="277">
        <v>188027.5</v>
      </c>
      <c r="K172" s="283">
        <v>183820.79999999999</v>
      </c>
      <c r="M172" s="277">
        <v>-2270</v>
      </c>
      <c r="N172" s="277">
        <v>2400624.13</v>
      </c>
      <c r="P172" s="284">
        <v>1295533.6100000001</v>
      </c>
      <c r="R172" s="284">
        <v>1018.68</v>
      </c>
      <c r="S172" s="284">
        <v>1543966</v>
      </c>
      <c r="T172" s="284">
        <v>3700</v>
      </c>
      <c r="U172" s="285">
        <v>2026276</v>
      </c>
      <c r="W172" s="285">
        <v>4874</v>
      </c>
      <c r="X172" s="285">
        <v>589103.01</v>
      </c>
      <c r="Y172" s="285">
        <v>143787.91</v>
      </c>
    </row>
    <row r="173" spans="1:26" x14ac:dyDescent="0.2">
      <c r="A173" s="277" t="s">
        <v>2166</v>
      </c>
      <c r="B173" s="282">
        <v>1100799.6499999999</v>
      </c>
      <c r="C173" s="282">
        <v>0</v>
      </c>
      <c r="D173" s="282">
        <v>23653.87</v>
      </c>
      <c r="F173" s="277">
        <v>726588</v>
      </c>
      <c r="G173" s="277">
        <v>539071.81000000006</v>
      </c>
      <c r="K173" s="283">
        <v>12407.49</v>
      </c>
      <c r="M173" s="277">
        <v>-16.899999999999999</v>
      </c>
      <c r="N173" s="277">
        <v>1658240.02</v>
      </c>
      <c r="P173" s="284">
        <v>1892683.67</v>
      </c>
      <c r="Q173" s="284">
        <v>116800</v>
      </c>
      <c r="R173" s="284">
        <v>1886.21</v>
      </c>
      <c r="S173" s="284">
        <v>900940</v>
      </c>
      <c r="T173" s="284">
        <v>1710</v>
      </c>
      <c r="U173" s="285">
        <v>1715684</v>
      </c>
      <c r="X173" s="285">
        <v>878846.74</v>
      </c>
      <c r="Y173" s="285">
        <v>143787.91</v>
      </c>
    </row>
    <row r="174" spans="1:26" x14ac:dyDescent="0.2">
      <c r="A174" s="277" t="s">
        <v>2167</v>
      </c>
      <c r="B174" s="282">
        <v>423670.41</v>
      </c>
      <c r="C174" s="282">
        <v>0</v>
      </c>
      <c r="D174" s="282">
        <v>46994.22</v>
      </c>
      <c r="F174" s="277">
        <v>423733.01</v>
      </c>
      <c r="G174" s="277">
        <v>72808.58</v>
      </c>
      <c r="K174" s="283">
        <v>325.68</v>
      </c>
      <c r="M174" s="277">
        <v>10826.53</v>
      </c>
      <c r="N174" s="277">
        <v>2400624.13</v>
      </c>
      <c r="P174" s="284">
        <v>1928159.07</v>
      </c>
      <c r="Q174" s="284">
        <v>160825</v>
      </c>
      <c r="R174" s="284">
        <v>560.74</v>
      </c>
      <c r="S174" s="284">
        <v>910121</v>
      </c>
      <c r="T174" s="284">
        <v>4400</v>
      </c>
      <c r="U174" s="285">
        <v>1793887</v>
      </c>
      <c r="X174" s="285">
        <v>854442.73</v>
      </c>
      <c r="Y174" s="285">
        <v>79449.25</v>
      </c>
    </row>
    <row r="175" spans="1:26" x14ac:dyDescent="0.2">
      <c r="A175" s="277" t="s">
        <v>2168</v>
      </c>
      <c r="B175" s="282">
        <v>516831.42</v>
      </c>
      <c r="C175" s="282">
        <v>27480</v>
      </c>
      <c r="D175" s="282">
        <v>18339.400000000001</v>
      </c>
      <c r="F175" s="277">
        <v>163809.65</v>
      </c>
      <c r="G175" s="277">
        <v>98941.09</v>
      </c>
      <c r="K175" s="283">
        <v>65.42</v>
      </c>
      <c r="N175" s="277">
        <v>1908740.29</v>
      </c>
      <c r="P175" s="284">
        <v>1103688.6100000001</v>
      </c>
      <c r="Q175" s="284">
        <v>207850</v>
      </c>
      <c r="R175" s="284">
        <v>2543.16</v>
      </c>
      <c r="S175" s="284">
        <v>1090810</v>
      </c>
      <c r="T175" s="284">
        <v>2379.98</v>
      </c>
      <c r="U175" s="285">
        <v>1629650</v>
      </c>
      <c r="X175" s="285">
        <v>669852.85</v>
      </c>
      <c r="Y175" s="285">
        <v>125442.59</v>
      </c>
    </row>
    <row r="176" spans="1:26" x14ac:dyDescent="0.2">
      <c r="A176" s="277" t="s">
        <v>2169</v>
      </c>
      <c r="B176" s="282">
        <v>437977.33</v>
      </c>
      <c r="C176" s="282">
        <v>0</v>
      </c>
      <c r="D176" s="282">
        <v>27550.61</v>
      </c>
      <c r="F176" s="277">
        <v>548572.73</v>
      </c>
      <c r="G176" s="277">
        <v>139842.42000000001</v>
      </c>
      <c r="K176" s="283">
        <v>46.83</v>
      </c>
      <c r="N176" s="277">
        <v>2036218.61</v>
      </c>
      <c r="P176" s="284">
        <v>1409059.59</v>
      </c>
      <c r="Q176" s="284">
        <v>70000</v>
      </c>
      <c r="R176" s="284">
        <v>1038.6099999999999</v>
      </c>
      <c r="S176" s="284">
        <v>1130530</v>
      </c>
      <c r="U176" s="285">
        <v>2076195</v>
      </c>
      <c r="X176" s="285">
        <v>491721.42</v>
      </c>
      <c r="Y176" s="285">
        <v>233604.95</v>
      </c>
    </row>
    <row r="177" spans="1:26" x14ac:dyDescent="0.2">
      <c r="A177" s="277" t="s">
        <v>2170</v>
      </c>
      <c r="B177" s="282">
        <v>397763.33</v>
      </c>
      <c r="C177" s="282">
        <v>0</v>
      </c>
      <c r="D177" s="282">
        <v>9130.76</v>
      </c>
      <c r="F177" s="277">
        <v>162969.66</v>
      </c>
      <c r="G177" s="277">
        <v>228481.31</v>
      </c>
      <c r="K177" s="283">
        <v>37.380000000000003</v>
      </c>
      <c r="M177" s="277">
        <v>1858.62</v>
      </c>
      <c r="N177" s="277">
        <v>2581996.2400000002</v>
      </c>
      <c r="P177" s="284">
        <v>769687.34</v>
      </c>
      <c r="Q177" s="284">
        <v>58578</v>
      </c>
      <c r="R177" s="284">
        <v>882.33</v>
      </c>
      <c r="S177" s="284">
        <v>954490</v>
      </c>
      <c r="U177" s="285">
        <v>1362565</v>
      </c>
      <c r="X177" s="285">
        <v>315536.15000000002</v>
      </c>
      <c r="Y177" s="285">
        <v>164040.04</v>
      </c>
    </row>
    <row r="178" spans="1:26" x14ac:dyDescent="0.2">
      <c r="A178" s="277" t="s">
        <v>2171</v>
      </c>
      <c r="B178" s="282">
        <v>473181.3</v>
      </c>
      <c r="C178" s="282">
        <v>43065</v>
      </c>
      <c r="D178" s="282">
        <v>17277.93</v>
      </c>
      <c r="E178" s="282">
        <v>10200</v>
      </c>
      <c r="F178" s="277">
        <v>259192.32000000001</v>
      </c>
      <c r="G178" s="277">
        <v>219770.91</v>
      </c>
      <c r="K178" s="283">
        <v>532.71</v>
      </c>
      <c r="N178" s="277">
        <v>1442473.15</v>
      </c>
      <c r="P178" s="284">
        <v>1197062.71</v>
      </c>
      <c r="Q178" s="284">
        <v>129954</v>
      </c>
      <c r="R178" s="284">
        <v>1084.3699999999999</v>
      </c>
      <c r="S178" s="284">
        <v>811500</v>
      </c>
      <c r="U178" s="285">
        <v>1457020</v>
      </c>
      <c r="X178" s="285">
        <v>522855.43</v>
      </c>
      <c r="Y178" s="285">
        <v>156093.73000000001</v>
      </c>
    </row>
    <row r="179" spans="1:26" x14ac:dyDescent="0.2">
      <c r="A179" s="277" t="s">
        <v>2172</v>
      </c>
      <c r="B179" s="282">
        <v>664774.89</v>
      </c>
      <c r="C179" s="282">
        <v>3750</v>
      </c>
      <c r="D179" s="282">
        <v>7739.03</v>
      </c>
      <c r="F179" s="277">
        <v>318085.64</v>
      </c>
      <c r="G179" s="277">
        <v>144966.04999999999</v>
      </c>
      <c r="K179" s="283">
        <v>0</v>
      </c>
      <c r="N179" s="277">
        <v>1708773.29</v>
      </c>
      <c r="P179" s="284">
        <v>738801.19</v>
      </c>
      <c r="Q179" s="284">
        <v>88000</v>
      </c>
      <c r="R179" s="284">
        <v>1324.22</v>
      </c>
      <c r="S179" s="284">
        <v>860650</v>
      </c>
      <c r="U179" s="285">
        <v>1202020</v>
      </c>
      <c r="X179" s="285">
        <v>460576.93</v>
      </c>
      <c r="Y179" s="285">
        <v>152549.9</v>
      </c>
    </row>
    <row r="180" spans="1:26" x14ac:dyDescent="0.2">
      <c r="A180" s="277" t="s">
        <v>2173</v>
      </c>
      <c r="B180" s="282">
        <v>384400.72</v>
      </c>
      <c r="C180" s="282">
        <v>9200</v>
      </c>
      <c r="D180" s="282">
        <v>11836.35</v>
      </c>
      <c r="F180" s="277">
        <v>32278.5</v>
      </c>
      <c r="G180" s="277">
        <v>124778.94</v>
      </c>
      <c r="K180" s="283">
        <v>29.8</v>
      </c>
      <c r="M180" s="277">
        <v>1311</v>
      </c>
      <c r="N180" s="277">
        <v>1572242.02</v>
      </c>
      <c r="P180" s="284">
        <v>784002.75</v>
      </c>
      <c r="Q180" s="284">
        <v>119600</v>
      </c>
      <c r="R180" s="284">
        <v>1782.97</v>
      </c>
      <c r="S180" s="284">
        <v>841580</v>
      </c>
      <c r="U180" s="285">
        <v>1237550</v>
      </c>
      <c r="X180" s="285">
        <v>387807.2</v>
      </c>
      <c r="Y180" s="285">
        <v>53500.31</v>
      </c>
    </row>
    <row r="181" spans="1:26" ht="13.5" customHeight="1" x14ac:dyDescent="0.2">
      <c r="A181" s="277" t="s">
        <v>2174</v>
      </c>
      <c r="B181" s="282">
        <v>228845.75</v>
      </c>
      <c r="C181" s="282">
        <v>67160</v>
      </c>
      <c r="D181" s="282">
        <v>11096.12</v>
      </c>
      <c r="E181" s="282">
        <v>0</v>
      </c>
      <c r="F181" s="277">
        <v>97848.41</v>
      </c>
      <c r="G181" s="277">
        <v>188056.45</v>
      </c>
      <c r="K181" s="283">
        <v>46.74</v>
      </c>
      <c r="N181" s="277">
        <v>1286359.3700000001</v>
      </c>
      <c r="P181" s="284">
        <v>984899.67</v>
      </c>
      <c r="Q181" s="284">
        <v>67550</v>
      </c>
      <c r="R181" s="284">
        <v>893.04</v>
      </c>
      <c r="S181" s="284">
        <v>904830</v>
      </c>
      <c r="U181" s="285">
        <v>1322220</v>
      </c>
      <c r="X181" s="285">
        <v>435626.7</v>
      </c>
      <c r="Y181" s="285">
        <v>74635.38</v>
      </c>
    </row>
    <row r="182" spans="1:26" x14ac:dyDescent="0.2">
      <c r="A182" s="277" t="s">
        <v>2175</v>
      </c>
      <c r="B182" s="282">
        <v>420307.22</v>
      </c>
      <c r="C182" s="282">
        <v>28235.14</v>
      </c>
      <c r="D182" s="282">
        <v>62842.91</v>
      </c>
      <c r="F182" s="277">
        <v>261056.33</v>
      </c>
      <c r="G182" s="277">
        <v>119817.09</v>
      </c>
      <c r="H182" s="283">
        <v>50209.47</v>
      </c>
      <c r="I182" s="283">
        <v>11979.02</v>
      </c>
      <c r="J182" s="283">
        <v>1107</v>
      </c>
      <c r="M182" s="277">
        <v>2696</v>
      </c>
      <c r="N182" s="277">
        <v>1621669.25</v>
      </c>
      <c r="P182" s="284">
        <v>580207.68999999994</v>
      </c>
      <c r="R182" s="284">
        <v>805.24</v>
      </c>
      <c r="S182" s="284">
        <v>501440</v>
      </c>
      <c r="T182" s="284">
        <v>174005.4</v>
      </c>
      <c r="U182" s="285">
        <v>787355</v>
      </c>
      <c r="X182" s="285">
        <v>305255.36</v>
      </c>
      <c r="Y182" s="285">
        <v>71672.88</v>
      </c>
      <c r="Z182" s="285">
        <v>102.46</v>
      </c>
    </row>
    <row r="183" spans="1:26" x14ac:dyDescent="0.2">
      <c r="A183" s="277" t="s">
        <v>2176</v>
      </c>
      <c r="B183" s="282">
        <v>147994.23999999999</v>
      </c>
      <c r="C183" s="282">
        <v>10000</v>
      </c>
      <c r="D183" s="282">
        <v>69199.61</v>
      </c>
      <c r="F183" s="277">
        <v>382364.22</v>
      </c>
      <c r="G183" s="277">
        <v>97608</v>
      </c>
      <c r="H183" s="283">
        <v>46760</v>
      </c>
      <c r="N183" s="277">
        <v>2143817.25</v>
      </c>
      <c r="P183" s="284">
        <v>1098399.98</v>
      </c>
      <c r="R183" s="284">
        <v>439.86</v>
      </c>
      <c r="S183" s="284">
        <v>1067610</v>
      </c>
      <c r="T183" s="284">
        <v>80385</v>
      </c>
      <c r="U183" s="285">
        <v>1472040</v>
      </c>
      <c r="X183" s="285">
        <v>528297.17000000004</v>
      </c>
      <c r="Y183" s="285">
        <v>116116.52</v>
      </c>
    </row>
    <row r="184" spans="1:26" x14ac:dyDescent="0.2">
      <c r="A184" s="277" t="s">
        <v>2177</v>
      </c>
      <c r="B184" s="282">
        <v>465284.47</v>
      </c>
      <c r="C184" s="282">
        <v>20247.95</v>
      </c>
      <c r="D184" s="282">
        <v>38173.01</v>
      </c>
      <c r="F184" s="277">
        <v>2390734.88</v>
      </c>
      <c r="G184" s="277">
        <v>177115.88</v>
      </c>
      <c r="H184" s="283">
        <v>23135</v>
      </c>
      <c r="N184" s="277">
        <v>309335.96999999997</v>
      </c>
      <c r="P184" s="284">
        <v>661368.47</v>
      </c>
      <c r="R184" s="284">
        <v>23.29</v>
      </c>
      <c r="S184" s="284">
        <v>760280</v>
      </c>
      <c r="T184" s="284">
        <v>126600</v>
      </c>
      <c r="U184" s="285">
        <v>1020830</v>
      </c>
      <c r="X184" s="285">
        <v>300436.75</v>
      </c>
      <c r="Y184" s="285">
        <v>128360.46</v>
      </c>
    </row>
    <row r="185" spans="1:26" x14ac:dyDescent="0.2">
      <c r="A185" s="277" t="s">
        <v>2178</v>
      </c>
      <c r="B185" s="282">
        <v>199287.58</v>
      </c>
      <c r="C185" s="282">
        <v>26743.66</v>
      </c>
      <c r="D185" s="282">
        <v>34809.06</v>
      </c>
      <c r="F185" s="277">
        <v>120141.23</v>
      </c>
      <c r="G185" s="277">
        <v>91941.95</v>
      </c>
      <c r="H185" s="283">
        <v>12300</v>
      </c>
      <c r="I185" s="283">
        <v>53537</v>
      </c>
      <c r="K185" s="283">
        <v>7911</v>
      </c>
      <c r="M185" s="277">
        <v>-20000</v>
      </c>
      <c r="N185" s="277">
        <v>1558084.6</v>
      </c>
      <c r="P185" s="284">
        <v>707512.64</v>
      </c>
      <c r="Q185" s="284">
        <v>86800</v>
      </c>
      <c r="R185" s="284">
        <v>283.3</v>
      </c>
      <c r="S185" s="284">
        <v>513120</v>
      </c>
      <c r="T185" s="284">
        <v>95292.99</v>
      </c>
      <c r="U185" s="285">
        <v>844970</v>
      </c>
      <c r="X185" s="285">
        <v>531410.06999999995</v>
      </c>
      <c r="Y185" s="285">
        <v>104688.01</v>
      </c>
    </row>
    <row r="186" spans="1:26" x14ac:dyDescent="0.2">
      <c r="A186" s="277" t="s">
        <v>2179</v>
      </c>
      <c r="B186" s="282">
        <v>430343.99</v>
      </c>
      <c r="C186" s="282">
        <v>8434.15</v>
      </c>
      <c r="D186" s="282">
        <v>38072.410000000003</v>
      </c>
      <c r="F186" s="277">
        <v>407941.5</v>
      </c>
      <c r="G186" s="277">
        <v>270153.82</v>
      </c>
      <c r="H186" s="283">
        <v>300</v>
      </c>
      <c r="M186" s="277">
        <v>20571.91</v>
      </c>
      <c r="N186" s="277">
        <v>1939631.19</v>
      </c>
      <c r="P186" s="284">
        <v>1258737.1100000001</v>
      </c>
      <c r="Q186" s="284">
        <v>148490</v>
      </c>
      <c r="R186" s="284">
        <v>730.31</v>
      </c>
      <c r="S186" s="284">
        <v>874170</v>
      </c>
      <c r="T186" s="284">
        <v>164766</v>
      </c>
      <c r="U186" s="285">
        <v>1509737</v>
      </c>
      <c r="X186" s="285">
        <v>597810.99</v>
      </c>
      <c r="Y186" s="285">
        <v>200136.14</v>
      </c>
    </row>
    <row r="187" spans="1:26" x14ac:dyDescent="0.2">
      <c r="A187" s="277" t="s">
        <v>2180</v>
      </c>
      <c r="B187" s="282">
        <v>638623.30000000005</v>
      </c>
      <c r="C187" s="282">
        <v>39817.75</v>
      </c>
      <c r="D187" s="282">
        <v>190952.93</v>
      </c>
      <c r="F187" s="277">
        <v>147851.18</v>
      </c>
      <c r="G187" s="277">
        <v>139472.23000000001</v>
      </c>
      <c r="H187" s="283">
        <v>925.98</v>
      </c>
      <c r="I187" s="283">
        <v>15120</v>
      </c>
      <c r="N187" s="277">
        <v>2258666.42</v>
      </c>
      <c r="P187" s="284">
        <v>1559088.34</v>
      </c>
      <c r="Q187" s="284">
        <v>115720</v>
      </c>
      <c r="R187" s="284">
        <v>1124.4100000000001</v>
      </c>
      <c r="S187" s="284">
        <v>1602390</v>
      </c>
      <c r="T187" s="284">
        <v>167308.01999999999</v>
      </c>
      <c r="U187" s="285">
        <v>2405053</v>
      </c>
      <c r="X187" s="285">
        <v>531566.76</v>
      </c>
      <c r="Y187" s="285">
        <v>183744.02</v>
      </c>
    </row>
    <row r="188" spans="1:26" x14ac:dyDescent="0.2">
      <c r="A188" s="277" t="s">
        <v>2181</v>
      </c>
      <c r="B188" s="282">
        <v>169545.47</v>
      </c>
      <c r="C188" s="282">
        <v>34394.9</v>
      </c>
      <c r="D188" s="282">
        <v>84229.48</v>
      </c>
      <c r="F188" s="277">
        <v>-37287.69</v>
      </c>
      <c r="G188" s="277">
        <v>745957.42</v>
      </c>
      <c r="H188" s="283">
        <v>5522</v>
      </c>
      <c r="I188" s="283">
        <v>40295</v>
      </c>
      <c r="M188" s="277">
        <v>7230</v>
      </c>
      <c r="N188" s="277">
        <v>3335566.08</v>
      </c>
      <c r="P188" s="284">
        <v>537536.36</v>
      </c>
      <c r="Q188" s="284">
        <v>43600</v>
      </c>
      <c r="R188" s="284">
        <v>723.02</v>
      </c>
      <c r="S188" s="284">
        <v>566085</v>
      </c>
      <c r="T188" s="284">
        <v>726677</v>
      </c>
      <c r="U188" s="285">
        <v>741697</v>
      </c>
      <c r="X188" s="285">
        <v>314326.03999999998</v>
      </c>
      <c r="Y188" s="285">
        <v>129595.71</v>
      </c>
      <c r="Z188" s="285">
        <v>70.12</v>
      </c>
    </row>
    <row r="189" spans="1:26" x14ac:dyDescent="0.2">
      <c r="A189" s="277" t="s">
        <v>2182</v>
      </c>
      <c r="B189" s="282">
        <v>397525.04</v>
      </c>
      <c r="C189" s="282">
        <v>0</v>
      </c>
      <c r="D189" s="282">
        <v>28527.8</v>
      </c>
      <c r="F189" s="277">
        <v>309183.42</v>
      </c>
      <c r="G189" s="277">
        <v>96541.65</v>
      </c>
      <c r="H189" s="283">
        <v>29390</v>
      </c>
      <c r="I189" s="283">
        <v>38669.449999999997</v>
      </c>
      <c r="K189" s="283">
        <v>112.5</v>
      </c>
      <c r="N189" s="277">
        <v>1980732.96</v>
      </c>
      <c r="P189" s="284">
        <v>1129755.26</v>
      </c>
      <c r="Q189" s="284">
        <v>109750</v>
      </c>
      <c r="R189" s="284">
        <v>1651.56</v>
      </c>
      <c r="S189" s="284">
        <v>679125</v>
      </c>
      <c r="T189" s="284">
        <v>193985.61</v>
      </c>
      <c r="U189" s="285">
        <v>1272499</v>
      </c>
      <c r="X189" s="285">
        <v>562364.01</v>
      </c>
      <c r="Y189" s="285">
        <v>150743.48000000001</v>
      </c>
    </row>
    <row r="190" spans="1:26" x14ac:dyDescent="0.2">
      <c r="A190" s="277" t="s">
        <v>2194</v>
      </c>
      <c r="D190" s="282">
        <v>84423.61</v>
      </c>
      <c r="G190" s="277">
        <v>192847.72</v>
      </c>
      <c r="M190" s="277">
        <v>253135.82</v>
      </c>
      <c r="P190" s="284">
        <v>259312.86</v>
      </c>
      <c r="X190" s="285">
        <v>192792.55</v>
      </c>
      <c r="Y190" s="285">
        <v>42384.800000000003</v>
      </c>
    </row>
    <row r="191" spans="1:26" x14ac:dyDescent="0.2">
      <c r="A191" s="277" t="s">
        <v>2199</v>
      </c>
      <c r="B191" s="282">
        <v>571585.09</v>
      </c>
      <c r="C191" s="282">
        <v>0</v>
      </c>
      <c r="D191" s="282">
        <v>6866.96</v>
      </c>
      <c r="F191" s="277">
        <v>1567207.77</v>
      </c>
      <c r="G191" s="277">
        <v>238597.12</v>
      </c>
      <c r="M191" s="277">
        <v>1543043.3</v>
      </c>
      <c r="N191" s="277">
        <v>669277.43000000005</v>
      </c>
      <c r="P191" s="284">
        <v>1050652.1200000001</v>
      </c>
      <c r="Q191" s="284">
        <v>282600</v>
      </c>
      <c r="R191" s="284">
        <v>712.41</v>
      </c>
      <c r="S191" s="284">
        <v>145040</v>
      </c>
      <c r="U191" s="285">
        <v>548780</v>
      </c>
      <c r="X191" s="285">
        <v>559701.25</v>
      </c>
      <c r="Y191" s="285">
        <v>172769.07</v>
      </c>
    </row>
    <row r="192" spans="1:26" x14ac:dyDescent="0.2">
      <c r="A192" s="277" t="s">
        <v>2200</v>
      </c>
      <c r="B192" s="282">
        <v>847763.57</v>
      </c>
      <c r="C192" s="282">
        <v>79917.899999999994</v>
      </c>
      <c r="D192" s="282">
        <v>179983.35999999999</v>
      </c>
      <c r="G192" s="277">
        <v>31448.16</v>
      </c>
      <c r="M192" s="277">
        <v>804508.72</v>
      </c>
      <c r="P192" s="284">
        <v>985178.71</v>
      </c>
      <c r="Q192" s="284">
        <v>213810</v>
      </c>
      <c r="R192" s="284">
        <v>712.52</v>
      </c>
      <c r="U192" s="285">
        <v>216542</v>
      </c>
      <c r="X192" s="285">
        <v>608027.27</v>
      </c>
      <c r="Y192" s="285">
        <v>24168.69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5"/>
  <sheetViews>
    <sheetView topLeftCell="A100" zoomScale="40" zoomScaleNormal="40" workbookViewId="0">
      <selection activeCell="AC56" sqref="AC56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77" bestFit="1" customWidth="1"/>
    <col min="6" max="6" width="31.875" style="282" bestFit="1" customWidth="1"/>
    <col min="7" max="7" width="31" style="282" bestFit="1" customWidth="1"/>
    <col min="8" max="8" width="22.75" style="282" bestFit="1" customWidth="1"/>
    <col min="9" max="9" width="22.5" style="282" bestFit="1" customWidth="1"/>
    <col min="10" max="10" width="17" style="277" bestFit="1" customWidth="1"/>
    <col min="11" max="11" width="14.625" style="277" bestFit="1" customWidth="1"/>
    <col min="12" max="12" width="16.625" style="283" bestFit="1" customWidth="1"/>
    <col min="13" max="13" width="18.875" style="283" bestFit="1" customWidth="1"/>
    <col min="14" max="14" width="18.125" style="283" bestFit="1" customWidth="1"/>
    <col min="15" max="15" width="20.125" style="283" bestFit="1" customWidth="1"/>
    <col min="16" max="16" width="26.5" style="277" bestFit="1" customWidth="1"/>
    <col min="17" max="17" width="26.625" style="277" bestFit="1" customWidth="1"/>
    <col min="18" max="18" width="17" style="277" bestFit="1" customWidth="1"/>
    <col min="19" max="19" width="26.125" style="284" bestFit="1" customWidth="1"/>
    <col min="20" max="20" width="42.875" style="284" bestFit="1" customWidth="1"/>
    <col min="21" max="21" width="43.625" style="284" bestFit="1" customWidth="1"/>
    <col min="22" max="22" width="27.75" style="284" bestFit="1" customWidth="1"/>
    <col min="23" max="23" width="53.125" style="284" bestFit="1" customWidth="1"/>
    <col min="24" max="24" width="14.625" style="284" bestFit="1" customWidth="1"/>
    <col min="25" max="25" width="19.125" style="285" bestFit="1" customWidth="1"/>
    <col min="26" max="26" width="25.5" style="285" bestFit="1" customWidth="1"/>
    <col min="27" max="27" width="23.875" style="285" bestFit="1" customWidth="1"/>
    <col min="28" max="28" width="41" style="285" bestFit="1" customWidth="1"/>
    <col min="29" max="29" width="29.625" style="285" bestFit="1" customWidth="1"/>
    <col min="30" max="30" width="31.875" style="285" bestFit="1" customWidth="1"/>
    <col min="31" max="31" width="20.125" style="102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77" t="s">
        <v>591</v>
      </c>
      <c r="F1" s="282" t="s">
        <v>1440</v>
      </c>
      <c r="G1" s="282" t="s">
        <v>1441</v>
      </c>
      <c r="H1" s="282" t="s">
        <v>1442</v>
      </c>
      <c r="I1" s="282" t="s">
        <v>1443</v>
      </c>
      <c r="J1" s="277" t="s">
        <v>1444</v>
      </c>
      <c r="K1" s="277" t="s">
        <v>1445</v>
      </c>
      <c r="L1" s="283" t="s">
        <v>1447</v>
      </c>
      <c r="M1" s="283" t="s">
        <v>1448</v>
      </c>
      <c r="N1" s="283" t="s">
        <v>1449</v>
      </c>
      <c r="O1" s="283" t="s">
        <v>1450</v>
      </c>
      <c r="P1" s="277" t="s">
        <v>1452</v>
      </c>
      <c r="Q1" s="277" t="s">
        <v>1453</v>
      </c>
      <c r="R1" s="277" t="s">
        <v>1454</v>
      </c>
      <c r="S1" s="284" t="s">
        <v>1455</v>
      </c>
      <c r="T1" s="284" t="s">
        <v>1456</v>
      </c>
      <c r="U1" s="284" t="s">
        <v>1457</v>
      </c>
      <c r="V1" s="284" t="s">
        <v>1458</v>
      </c>
      <c r="W1" s="284" t="s">
        <v>1459</v>
      </c>
      <c r="X1" s="284" t="s">
        <v>1460</v>
      </c>
      <c r="Y1" s="285" t="s">
        <v>1461</v>
      </c>
      <c r="Z1" s="285" t="s">
        <v>1462</v>
      </c>
      <c r="AA1" s="285" t="s">
        <v>1463</v>
      </c>
      <c r="AB1" s="285" t="s">
        <v>1464</v>
      </c>
      <c r="AC1" s="285" t="s">
        <v>1465</v>
      </c>
      <c r="AD1" s="285" t="s">
        <v>1468</v>
      </c>
      <c r="AE1" s="101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77" t="s">
        <v>592</v>
      </c>
      <c r="F2" s="282" t="s">
        <v>1469</v>
      </c>
      <c r="G2" s="282" t="s">
        <v>1470</v>
      </c>
      <c r="H2" s="282" t="s">
        <v>1471</v>
      </c>
      <c r="I2" s="282" t="s">
        <v>1472</v>
      </c>
      <c r="J2" s="277" t="s">
        <v>1473</v>
      </c>
      <c r="K2" s="277" t="s">
        <v>1474</v>
      </c>
      <c r="L2" s="283" t="s">
        <v>1476</v>
      </c>
      <c r="M2" s="283" t="s">
        <v>1477</v>
      </c>
      <c r="N2" s="283" t="s">
        <v>1478</v>
      </c>
      <c r="O2" s="283" t="s">
        <v>1479</v>
      </c>
      <c r="P2" s="277" t="s">
        <v>1481</v>
      </c>
      <c r="Q2" s="277" t="s">
        <v>1482</v>
      </c>
      <c r="R2" s="277" t="s">
        <v>1483</v>
      </c>
      <c r="S2" s="284" t="s">
        <v>1484</v>
      </c>
      <c r="T2" s="284" t="s">
        <v>1485</v>
      </c>
      <c r="U2" s="284" t="s">
        <v>1486</v>
      </c>
      <c r="V2" s="284" t="s">
        <v>1487</v>
      </c>
      <c r="W2" s="284" t="s">
        <v>1488</v>
      </c>
      <c r="X2" s="284" t="s">
        <v>1489</v>
      </c>
      <c r="Y2" s="285" t="s">
        <v>1490</v>
      </c>
      <c r="Z2" s="285" t="s">
        <v>1491</v>
      </c>
      <c r="AA2" s="285" t="s">
        <v>1492</v>
      </c>
      <c r="AB2" s="285" t="s">
        <v>1493</v>
      </c>
      <c r="AC2" s="285" t="s">
        <v>1494</v>
      </c>
      <c r="AD2" s="285" t="s">
        <v>1497</v>
      </c>
      <c r="AE2" s="101"/>
      <c r="AG2" s="38"/>
      <c r="AH2" s="39"/>
      <c r="AI2" s="28"/>
    </row>
    <row r="3" spans="3:36" x14ac:dyDescent="0.2">
      <c r="E3" s="277" t="s">
        <v>593</v>
      </c>
      <c r="F3" s="282">
        <v>82143562.219999999</v>
      </c>
      <c r="G3" s="282">
        <v>1941728.11</v>
      </c>
      <c r="H3" s="282">
        <v>12731959.9</v>
      </c>
      <c r="I3" s="282">
        <v>10200</v>
      </c>
      <c r="J3" s="277">
        <v>99483098.010000005</v>
      </c>
      <c r="K3" s="277">
        <v>28500911.16</v>
      </c>
      <c r="L3" s="283">
        <v>226437.08</v>
      </c>
      <c r="M3" s="283">
        <v>900382.26</v>
      </c>
      <c r="N3" s="283">
        <v>1116441.49</v>
      </c>
      <c r="O3" s="283">
        <v>842734.01</v>
      </c>
      <c r="P3" s="277">
        <v>-863692.44</v>
      </c>
      <c r="Q3" s="277">
        <v>-68003066.349999994</v>
      </c>
      <c r="R3" s="277">
        <v>337540728.77999997</v>
      </c>
      <c r="S3" s="284">
        <v>19658.45</v>
      </c>
      <c r="T3" s="284">
        <v>227422319.5</v>
      </c>
      <c r="U3" s="284">
        <v>12789542.5</v>
      </c>
      <c r="V3" s="284">
        <v>130208.4</v>
      </c>
      <c r="W3" s="284">
        <v>207634692.34</v>
      </c>
      <c r="X3" s="284">
        <v>24068997.920000002</v>
      </c>
      <c r="Y3" s="285">
        <v>304387657.24000001</v>
      </c>
      <c r="Z3" s="285">
        <v>149810</v>
      </c>
      <c r="AA3" s="285">
        <v>1736756.86</v>
      </c>
      <c r="AB3" s="285">
        <v>108552012.89</v>
      </c>
      <c r="AC3" s="285">
        <v>21856319.379999999</v>
      </c>
      <c r="AD3" s="285">
        <v>246752.14</v>
      </c>
      <c r="AE3" s="103">
        <f>SUM(AE4:AE193)</f>
        <v>96827450.229999974</v>
      </c>
      <c r="AF3" s="37">
        <f t="shared" ref="AF3:AH3" si="0">SUM(AF4:AF193)</f>
        <v>3085994.8400000003</v>
      </c>
      <c r="AG3" s="26">
        <f t="shared" si="0"/>
        <v>93741455.390000015</v>
      </c>
      <c r="AH3" s="17">
        <f t="shared" si="0"/>
        <v>472065419.10999995</v>
      </c>
      <c r="AI3" s="19">
        <f>SUM(AI4:AI193)</f>
        <v>436929308.50999999</v>
      </c>
      <c r="AJ3" s="32">
        <f>SUM(AJ4:AJ193)</f>
        <v>35136110.599999994</v>
      </c>
    </row>
    <row r="4" spans="3:36" x14ac:dyDescent="0.2">
      <c r="AE4" s="103">
        <f t="shared" ref="AE4:AE35" si="1">SUM(F4:I4)</f>
        <v>0</v>
      </c>
      <c r="AF4" s="37">
        <f>SUM(L4:O4)</f>
        <v>0</v>
      </c>
      <c r="AG4" s="26">
        <f>AE4-AF4</f>
        <v>0</v>
      </c>
      <c r="AH4" s="17">
        <f>SUM(S4:X4)</f>
        <v>0</v>
      </c>
      <c r="AI4" s="19">
        <f>SUM(Y4:AD4)</f>
        <v>0</v>
      </c>
      <c r="AJ4" s="32">
        <f>AH4-AI4</f>
        <v>0</v>
      </c>
    </row>
    <row r="5" spans="3:36" x14ac:dyDescent="0.2">
      <c r="E5" s="277" t="s">
        <v>2014</v>
      </c>
      <c r="F5" s="282">
        <v>33955.03</v>
      </c>
      <c r="H5" s="282">
        <v>34669.21</v>
      </c>
      <c r="J5" s="277">
        <v>3</v>
      </c>
      <c r="K5" s="277">
        <v>4</v>
      </c>
      <c r="Q5" s="277">
        <v>-1200000</v>
      </c>
      <c r="R5" s="277">
        <v>1209311.82</v>
      </c>
      <c r="S5" s="284">
        <v>4.21</v>
      </c>
      <c r="W5" s="284">
        <v>864780</v>
      </c>
      <c r="X5" s="284">
        <v>968139.73</v>
      </c>
      <c r="Y5" s="285">
        <v>1129250</v>
      </c>
      <c r="AB5" s="285">
        <v>644354.52</v>
      </c>
      <c r="AE5" s="103">
        <f>SUM(F5:I5)</f>
        <v>68624.239999999991</v>
      </c>
      <c r="AF5" s="37">
        <f t="shared" ref="AF5:AF35" si="2">SUM(L5:O5)</f>
        <v>0</v>
      </c>
      <c r="AG5" s="26">
        <f t="shared" ref="AG5:AG21" si="3">AE5-AF5</f>
        <v>68624.239999999991</v>
      </c>
      <c r="AH5" s="17">
        <f t="shared" ref="AH5:AH68" si="4">SUM(S5:X5)</f>
        <v>1832923.94</v>
      </c>
      <c r="AI5" s="19">
        <f t="shared" ref="AI5:AI68" si="5">SUM(Y5:AD5)</f>
        <v>1773604.52</v>
      </c>
      <c r="AJ5" s="32">
        <f t="shared" ref="AJ5:AJ68" si="6">AH5-AI5</f>
        <v>59319.419999999925</v>
      </c>
    </row>
    <row r="6" spans="3:36" x14ac:dyDescent="0.2">
      <c r="E6" s="277" t="s">
        <v>2015</v>
      </c>
      <c r="F6" s="282">
        <v>36597.21</v>
      </c>
      <c r="H6" s="282">
        <v>31760</v>
      </c>
      <c r="J6" s="277">
        <v>66896.67</v>
      </c>
      <c r="K6" s="277">
        <v>8012</v>
      </c>
      <c r="Q6" s="277">
        <v>-1195509.55</v>
      </c>
      <c r="R6" s="277">
        <v>1382089.34</v>
      </c>
      <c r="S6" s="284">
        <v>6.09</v>
      </c>
      <c r="W6" s="284">
        <v>1191159</v>
      </c>
      <c r="X6" s="284">
        <v>599730.03</v>
      </c>
      <c r="Y6" s="285">
        <v>1419802</v>
      </c>
      <c r="AB6" s="285">
        <v>339947.03</v>
      </c>
      <c r="AE6" s="103">
        <f t="shared" si="1"/>
        <v>68357.209999999992</v>
      </c>
      <c r="AF6" s="37">
        <f t="shared" si="2"/>
        <v>0</v>
      </c>
      <c r="AG6" s="26">
        <f t="shared" si="3"/>
        <v>68357.209999999992</v>
      </c>
      <c r="AH6" s="17">
        <f t="shared" si="4"/>
        <v>1790895.12</v>
      </c>
      <c r="AI6" s="19">
        <f t="shared" si="5"/>
        <v>1759749.03</v>
      </c>
      <c r="AJ6" s="32">
        <f t="shared" si="6"/>
        <v>31146.090000000084</v>
      </c>
    </row>
    <row r="7" spans="3:36" x14ac:dyDescent="0.2">
      <c r="E7" s="277" t="s">
        <v>2016</v>
      </c>
      <c r="F7" s="282">
        <v>141518.42000000001</v>
      </c>
      <c r="H7" s="282">
        <v>5085</v>
      </c>
      <c r="J7" s="277">
        <v>2</v>
      </c>
      <c r="K7" s="277">
        <v>45</v>
      </c>
      <c r="Q7" s="277">
        <v>-1523304.59</v>
      </c>
      <c r="R7" s="277">
        <v>1532600</v>
      </c>
      <c r="S7" s="284">
        <v>39.01</v>
      </c>
      <c r="W7" s="284">
        <v>864486</v>
      </c>
      <c r="X7" s="284">
        <v>2030993.01</v>
      </c>
      <c r="Y7" s="285">
        <v>1877706</v>
      </c>
      <c r="AA7" s="285">
        <v>32802.49</v>
      </c>
      <c r="AB7" s="285">
        <v>847654.52</v>
      </c>
      <c r="AE7" s="103">
        <f t="shared" si="1"/>
        <v>146603.42000000001</v>
      </c>
      <c r="AF7" s="37">
        <f t="shared" si="2"/>
        <v>0</v>
      </c>
      <c r="AG7" s="26">
        <f t="shared" si="3"/>
        <v>146603.42000000001</v>
      </c>
      <c r="AH7" s="17">
        <f t="shared" si="4"/>
        <v>2895518.02</v>
      </c>
      <c r="AI7" s="19">
        <f t="shared" si="5"/>
        <v>2758163.01</v>
      </c>
      <c r="AJ7" s="32">
        <f t="shared" si="6"/>
        <v>137355.01000000024</v>
      </c>
    </row>
    <row r="8" spans="3:36" x14ac:dyDescent="0.2">
      <c r="E8" s="277" t="s">
        <v>2017</v>
      </c>
      <c r="F8" s="282">
        <v>61241.55</v>
      </c>
      <c r="H8" s="282">
        <v>8200</v>
      </c>
      <c r="J8" s="277">
        <v>1679502</v>
      </c>
      <c r="K8" s="277">
        <v>44014</v>
      </c>
      <c r="Q8" s="277">
        <v>-492790.43</v>
      </c>
      <c r="R8" s="277">
        <v>2300000</v>
      </c>
      <c r="S8" s="284">
        <v>31.01</v>
      </c>
      <c r="V8" s="284">
        <v>48.97</v>
      </c>
      <c r="W8" s="284">
        <v>842206.5</v>
      </c>
      <c r="X8" s="284">
        <v>725256.3</v>
      </c>
      <c r="Y8" s="285">
        <v>1143176.5</v>
      </c>
      <c r="AA8" s="285">
        <v>32660</v>
      </c>
      <c r="AB8" s="285">
        <v>404998.3</v>
      </c>
      <c r="AE8" s="103">
        <f t="shared" si="1"/>
        <v>69441.55</v>
      </c>
      <c r="AF8" s="37">
        <f t="shared" si="2"/>
        <v>0</v>
      </c>
      <c r="AG8" s="26">
        <f t="shared" si="3"/>
        <v>69441.55</v>
      </c>
      <c r="AH8" s="17">
        <f t="shared" si="4"/>
        <v>1567542.78</v>
      </c>
      <c r="AI8" s="19">
        <f t="shared" si="5"/>
        <v>1580834.8</v>
      </c>
      <c r="AJ8" s="32">
        <f t="shared" si="6"/>
        <v>-13292.020000000019</v>
      </c>
    </row>
    <row r="9" spans="3:36" x14ac:dyDescent="0.2">
      <c r="E9" s="277" t="s">
        <v>2018</v>
      </c>
      <c r="F9" s="282">
        <v>50563.01</v>
      </c>
      <c r="H9" s="282">
        <v>24065.49</v>
      </c>
      <c r="J9" s="277">
        <v>4</v>
      </c>
      <c r="K9" s="277">
        <v>335</v>
      </c>
      <c r="Q9" s="277">
        <v>-1044217.62</v>
      </c>
      <c r="R9" s="277">
        <v>1150000</v>
      </c>
      <c r="S9" s="284">
        <v>9.6300000000000008</v>
      </c>
      <c r="W9" s="284">
        <v>993600</v>
      </c>
      <c r="X9" s="284">
        <v>863998.6</v>
      </c>
      <c r="Y9" s="285">
        <v>1289491.48</v>
      </c>
      <c r="AA9" s="285">
        <v>125140</v>
      </c>
      <c r="AB9" s="285">
        <v>394991.63</v>
      </c>
      <c r="AE9" s="103">
        <f t="shared" si="1"/>
        <v>74628.5</v>
      </c>
      <c r="AF9" s="37">
        <f t="shared" si="2"/>
        <v>0</v>
      </c>
      <c r="AG9" s="26">
        <f t="shared" si="3"/>
        <v>74628.5</v>
      </c>
      <c r="AH9" s="17">
        <f t="shared" si="4"/>
        <v>1857608.23</v>
      </c>
      <c r="AI9" s="19">
        <f t="shared" si="5"/>
        <v>1809623.1099999999</v>
      </c>
      <c r="AJ9" s="32">
        <f t="shared" si="6"/>
        <v>47985.120000000112</v>
      </c>
    </row>
    <row r="10" spans="3:36" x14ac:dyDescent="0.2">
      <c r="E10" s="277" t="s">
        <v>2019</v>
      </c>
      <c r="F10" s="282">
        <v>29023.07</v>
      </c>
      <c r="H10" s="282">
        <v>32529</v>
      </c>
      <c r="J10" s="277">
        <v>1</v>
      </c>
      <c r="K10" s="277">
        <v>25</v>
      </c>
      <c r="Q10" s="277">
        <v>-1204380.3700000001</v>
      </c>
      <c r="R10" s="277">
        <v>1250300</v>
      </c>
      <c r="S10" s="284">
        <v>28.44</v>
      </c>
      <c r="W10" s="284">
        <v>1037772</v>
      </c>
      <c r="X10" s="284">
        <v>372985.35</v>
      </c>
      <c r="Y10" s="285">
        <v>1104652</v>
      </c>
      <c r="AA10" s="285">
        <v>28136</v>
      </c>
      <c r="AB10" s="285">
        <v>247294.9</v>
      </c>
      <c r="AE10" s="103">
        <f t="shared" si="1"/>
        <v>61552.07</v>
      </c>
      <c r="AF10" s="37">
        <f t="shared" si="2"/>
        <v>0</v>
      </c>
      <c r="AG10" s="26">
        <f t="shared" si="3"/>
        <v>61552.07</v>
      </c>
      <c r="AH10" s="17">
        <f t="shared" si="4"/>
        <v>1410785.79</v>
      </c>
      <c r="AI10" s="19">
        <f t="shared" si="5"/>
        <v>1380082.9</v>
      </c>
      <c r="AJ10" s="32">
        <f t="shared" si="6"/>
        <v>30702.89000000013</v>
      </c>
    </row>
    <row r="11" spans="3:36" x14ac:dyDescent="0.2">
      <c r="E11" s="277" t="s">
        <v>2020</v>
      </c>
      <c r="F11" s="282">
        <v>78528.09</v>
      </c>
      <c r="H11" s="282">
        <v>8755</v>
      </c>
      <c r="J11" s="277">
        <v>4</v>
      </c>
      <c r="K11" s="277">
        <v>59</v>
      </c>
      <c r="Q11" s="277">
        <v>-1497401.63</v>
      </c>
      <c r="R11" s="277">
        <v>1542339.31</v>
      </c>
      <c r="V11" s="284">
        <v>92.91</v>
      </c>
      <c r="W11" s="284">
        <v>657368</v>
      </c>
      <c r="X11" s="284">
        <v>2733263.29</v>
      </c>
      <c r="Y11" s="285">
        <v>2335265</v>
      </c>
      <c r="AA11" s="285">
        <v>57652</v>
      </c>
      <c r="AB11" s="285">
        <v>852434.99</v>
      </c>
      <c r="AE11" s="103">
        <f t="shared" si="1"/>
        <v>87283.09</v>
      </c>
      <c r="AF11" s="37">
        <f t="shared" si="2"/>
        <v>0</v>
      </c>
      <c r="AG11" s="26">
        <f t="shared" si="3"/>
        <v>87283.09</v>
      </c>
      <c r="AH11" s="17">
        <f t="shared" si="4"/>
        <v>3390724.2</v>
      </c>
      <c r="AI11" s="19">
        <f t="shared" si="5"/>
        <v>3245351.99</v>
      </c>
      <c r="AJ11" s="32">
        <f t="shared" si="6"/>
        <v>145372.20999999996</v>
      </c>
    </row>
    <row r="12" spans="3:36" x14ac:dyDescent="0.2">
      <c r="E12" s="277" t="s">
        <v>2021</v>
      </c>
      <c r="F12" s="282">
        <v>55713.37</v>
      </c>
      <c r="H12" s="282">
        <v>7170</v>
      </c>
      <c r="J12" s="277">
        <v>1441672.12</v>
      </c>
      <c r="K12" s="277">
        <v>19918.66</v>
      </c>
      <c r="Q12" s="277">
        <v>-342089.11</v>
      </c>
      <c r="R12" s="277">
        <v>1850000</v>
      </c>
      <c r="S12" s="284">
        <v>23.62</v>
      </c>
      <c r="W12" s="284">
        <v>2205346.5</v>
      </c>
      <c r="X12" s="284">
        <v>597218.92000000004</v>
      </c>
      <c r="Y12" s="285">
        <v>2366066.5</v>
      </c>
      <c r="AB12" s="285">
        <v>410239.28</v>
      </c>
      <c r="AE12" s="103">
        <f t="shared" si="1"/>
        <v>62883.37</v>
      </c>
      <c r="AF12" s="37">
        <f t="shared" si="2"/>
        <v>0</v>
      </c>
      <c r="AG12" s="26">
        <f t="shared" si="3"/>
        <v>62883.37</v>
      </c>
      <c r="AH12" s="17">
        <f t="shared" si="4"/>
        <v>2802589.04</v>
      </c>
      <c r="AI12" s="19">
        <f t="shared" si="5"/>
        <v>2776305.7800000003</v>
      </c>
      <c r="AJ12" s="32">
        <f t="shared" si="6"/>
        <v>26283.259999999776</v>
      </c>
    </row>
    <row r="13" spans="3:36" x14ac:dyDescent="0.2">
      <c r="E13" s="277" t="s">
        <v>2022</v>
      </c>
      <c r="F13" s="282">
        <v>148214.41</v>
      </c>
      <c r="H13" s="282">
        <v>27400</v>
      </c>
      <c r="J13" s="277">
        <v>7</v>
      </c>
      <c r="K13" s="277">
        <v>82</v>
      </c>
      <c r="Q13" s="277">
        <v>-967326.92</v>
      </c>
      <c r="R13" s="277">
        <v>1236758.5</v>
      </c>
      <c r="S13" s="284">
        <v>311.83</v>
      </c>
      <c r="W13" s="284">
        <v>1756280.9</v>
      </c>
      <c r="X13" s="284">
        <v>1845369.18</v>
      </c>
      <c r="Y13" s="285">
        <v>2265230.9</v>
      </c>
      <c r="AA13" s="285">
        <v>637146.37</v>
      </c>
      <c r="AB13" s="285">
        <v>792312.81</v>
      </c>
      <c r="AE13" s="103">
        <f t="shared" si="1"/>
        <v>175614.41</v>
      </c>
      <c r="AF13" s="37">
        <f t="shared" si="2"/>
        <v>0</v>
      </c>
      <c r="AG13" s="26">
        <f t="shared" si="3"/>
        <v>175614.41</v>
      </c>
      <c r="AH13" s="17">
        <f t="shared" si="4"/>
        <v>3601961.91</v>
      </c>
      <c r="AI13" s="19">
        <f t="shared" si="5"/>
        <v>3694690.08</v>
      </c>
      <c r="AJ13" s="32">
        <f t="shared" si="6"/>
        <v>-92728.169999999925</v>
      </c>
    </row>
    <row r="14" spans="3:36" s="50" customFormat="1" x14ac:dyDescent="0.2">
      <c r="C14" s="94"/>
      <c r="D14" s="57"/>
      <c r="E14" s="277" t="s">
        <v>2023</v>
      </c>
      <c r="F14" s="282">
        <v>5314.88</v>
      </c>
      <c r="G14" s="282"/>
      <c r="H14" s="282">
        <v>15415</v>
      </c>
      <c r="I14" s="282"/>
      <c r="J14" s="277">
        <v>4</v>
      </c>
      <c r="K14" s="277">
        <v>7</v>
      </c>
      <c r="L14" s="283"/>
      <c r="M14" s="283"/>
      <c r="N14" s="283"/>
      <c r="O14" s="283"/>
      <c r="P14" s="277"/>
      <c r="Q14" s="277">
        <v>-1163985.8799999999</v>
      </c>
      <c r="R14" s="277">
        <v>1223648</v>
      </c>
      <c r="S14" s="284">
        <v>23.76</v>
      </c>
      <c r="T14" s="284"/>
      <c r="U14" s="284"/>
      <c r="V14" s="284"/>
      <c r="W14" s="284">
        <v>763583.4</v>
      </c>
      <c r="X14" s="284">
        <v>1529705.48</v>
      </c>
      <c r="Y14" s="285">
        <v>1394133.4</v>
      </c>
      <c r="Z14" s="285"/>
      <c r="AA14" s="285">
        <v>529735</v>
      </c>
      <c r="AB14" s="285">
        <v>397405.48</v>
      </c>
      <c r="AC14" s="285"/>
      <c r="AD14" s="285"/>
      <c r="AE14" s="103">
        <f t="shared" si="1"/>
        <v>20729.88</v>
      </c>
      <c r="AF14" s="37">
        <f t="shared" si="2"/>
        <v>0</v>
      </c>
      <c r="AG14" s="26">
        <f t="shared" si="3"/>
        <v>20729.88</v>
      </c>
      <c r="AH14" s="17">
        <f t="shared" si="4"/>
        <v>2293312.64</v>
      </c>
      <c r="AI14" s="19">
        <f t="shared" si="5"/>
        <v>2321273.88</v>
      </c>
      <c r="AJ14" s="32">
        <f t="shared" si="6"/>
        <v>-27961.239999999758</v>
      </c>
    </row>
    <row r="15" spans="3:36" x14ac:dyDescent="0.2">
      <c r="E15" s="277" t="s">
        <v>2024</v>
      </c>
      <c r="F15" s="282">
        <v>43311.02</v>
      </c>
      <c r="H15" s="282">
        <v>129779</v>
      </c>
      <c r="J15" s="277">
        <v>5</v>
      </c>
      <c r="K15" s="277">
        <v>6</v>
      </c>
      <c r="Q15" s="277">
        <v>-1569640.92</v>
      </c>
      <c r="R15" s="277">
        <v>1790913.12</v>
      </c>
      <c r="S15" s="284">
        <v>7.82</v>
      </c>
      <c r="W15" s="284">
        <v>16529925.5</v>
      </c>
      <c r="X15" s="284">
        <v>3328015.21</v>
      </c>
      <c r="Y15" s="285">
        <v>19031235.5</v>
      </c>
      <c r="Z15" s="285">
        <v>15000</v>
      </c>
      <c r="AA15" s="285">
        <v>83800</v>
      </c>
      <c r="AB15" s="285">
        <v>776084.21</v>
      </c>
      <c r="AE15" s="103">
        <f t="shared" si="1"/>
        <v>173090.02</v>
      </c>
      <c r="AF15" s="37">
        <f t="shared" si="2"/>
        <v>0</v>
      </c>
      <c r="AG15" s="26">
        <f t="shared" si="3"/>
        <v>173090.02</v>
      </c>
      <c r="AH15" s="17">
        <f t="shared" si="4"/>
        <v>19857948.530000001</v>
      </c>
      <c r="AI15" s="19">
        <f t="shared" si="5"/>
        <v>19906119.710000001</v>
      </c>
      <c r="AJ15" s="32">
        <f t="shared" si="6"/>
        <v>-48171.179999999702</v>
      </c>
    </row>
    <row r="16" spans="3:36" x14ac:dyDescent="0.2">
      <c r="E16" s="277" t="s">
        <v>2025</v>
      </c>
      <c r="F16" s="282">
        <v>4576.6400000000003</v>
      </c>
      <c r="J16" s="277">
        <v>6</v>
      </c>
      <c r="K16" s="277">
        <v>20</v>
      </c>
      <c r="Q16" s="277">
        <v>-1274163.29</v>
      </c>
      <c r="R16" s="277">
        <v>1325520</v>
      </c>
      <c r="S16" s="284">
        <v>35.93</v>
      </c>
      <c r="W16" s="284">
        <v>1302497.2</v>
      </c>
      <c r="X16" s="284">
        <v>641162.09</v>
      </c>
      <c r="Y16" s="285">
        <v>1678356.2</v>
      </c>
      <c r="AB16" s="285">
        <v>312093.09000000003</v>
      </c>
      <c r="AE16" s="103">
        <f t="shared" si="1"/>
        <v>4576.6400000000003</v>
      </c>
      <c r="AF16" s="37">
        <f t="shared" si="2"/>
        <v>0</v>
      </c>
      <c r="AG16" s="26">
        <f t="shared" si="3"/>
        <v>4576.6400000000003</v>
      </c>
      <c r="AH16" s="17">
        <f t="shared" si="4"/>
        <v>1943695.2199999997</v>
      </c>
      <c r="AI16" s="19">
        <f t="shared" si="5"/>
        <v>1990449.29</v>
      </c>
      <c r="AJ16" s="32">
        <f t="shared" si="6"/>
        <v>-46754.070000000298</v>
      </c>
    </row>
    <row r="17" spans="1:36" x14ac:dyDescent="0.2">
      <c r="E17" s="277" t="s">
        <v>2026</v>
      </c>
      <c r="F17" s="282">
        <v>38800.51</v>
      </c>
      <c r="H17" s="282">
        <v>25765</v>
      </c>
      <c r="J17" s="277">
        <v>4</v>
      </c>
      <c r="K17" s="277">
        <v>26</v>
      </c>
      <c r="Q17" s="277">
        <v>-1325211.8</v>
      </c>
      <c r="R17" s="277">
        <v>1385124.66</v>
      </c>
      <c r="V17" s="284">
        <v>50.65</v>
      </c>
      <c r="W17" s="284">
        <v>2263716.5</v>
      </c>
      <c r="X17" s="284">
        <v>433649.97</v>
      </c>
      <c r="Y17" s="285">
        <v>2366674.5</v>
      </c>
      <c r="AA17" s="285">
        <v>25583</v>
      </c>
      <c r="AB17" s="285">
        <v>295656.96999999997</v>
      </c>
      <c r="AE17" s="103">
        <f t="shared" si="1"/>
        <v>64565.51</v>
      </c>
      <c r="AF17" s="37">
        <f t="shared" si="2"/>
        <v>0</v>
      </c>
      <c r="AG17" s="26">
        <f t="shared" si="3"/>
        <v>64565.51</v>
      </c>
      <c r="AH17" s="17">
        <f t="shared" si="4"/>
        <v>2697417.12</v>
      </c>
      <c r="AI17" s="19">
        <f t="shared" si="5"/>
        <v>2687914.4699999997</v>
      </c>
      <c r="AJ17" s="32">
        <f t="shared" si="6"/>
        <v>9502.6500000003725</v>
      </c>
    </row>
    <row r="18" spans="1:36" x14ac:dyDescent="0.2">
      <c r="E18" s="277" t="s">
        <v>2027</v>
      </c>
      <c r="F18" s="282">
        <v>14104.79</v>
      </c>
      <c r="H18" s="282">
        <v>53417</v>
      </c>
      <c r="J18" s="277">
        <v>3</v>
      </c>
      <c r="K18" s="277">
        <v>149518</v>
      </c>
      <c r="Q18" s="277">
        <v>-973981</v>
      </c>
      <c r="R18" s="277">
        <v>1199644.94</v>
      </c>
      <c r="V18" s="284">
        <v>7.01</v>
      </c>
      <c r="W18" s="284">
        <v>2151184.5</v>
      </c>
      <c r="X18" s="284">
        <v>533668.94999999995</v>
      </c>
      <c r="Y18" s="285">
        <v>2419109.5</v>
      </c>
      <c r="AA18" s="285">
        <v>7500</v>
      </c>
      <c r="AB18" s="285">
        <v>259995.65</v>
      </c>
      <c r="AE18" s="103">
        <f t="shared" si="1"/>
        <v>67521.790000000008</v>
      </c>
      <c r="AF18" s="37">
        <f t="shared" si="2"/>
        <v>0</v>
      </c>
      <c r="AG18" s="26">
        <f t="shared" si="3"/>
        <v>67521.790000000008</v>
      </c>
      <c r="AH18" s="17">
        <f t="shared" si="4"/>
        <v>2684860.46</v>
      </c>
      <c r="AI18" s="19">
        <f t="shared" si="5"/>
        <v>2686605.15</v>
      </c>
      <c r="AJ18" s="32">
        <f t="shared" si="6"/>
        <v>-1744.6899999999441</v>
      </c>
    </row>
    <row r="19" spans="1:36" x14ac:dyDescent="0.2">
      <c r="E19" s="277" t="s">
        <v>2028</v>
      </c>
      <c r="F19" s="282">
        <v>3047.14</v>
      </c>
      <c r="H19" s="282">
        <v>20000</v>
      </c>
      <c r="J19" s="277">
        <v>6</v>
      </c>
      <c r="K19" s="277">
        <v>15</v>
      </c>
      <c r="Q19" s="277">
        <v>-1613082.89</v>
      </c>
      <c r="R19" s="277">
        <v>1642759</v>
      </c>
      <c r="S19" s="284">
        <v>12.03</v>
      </c>
      <c r="W19" s="284">
        <v>962372.2</v>
      </c>
      <c r="X19" s="284">
        <v>631024.31000000006</v>
      </c>
      <c r="Y19" s="285">
        <v>1397090.2</v>
      </c>
      <c r="AB19" s="285">
        <v>202926.31</v>
      </c>
      <c r="AE19" s="103">
        <f t="shared" si="1"/>
        <v>23047.14</v>
      </c>
      <c r="AF19" s="37">
        <f t="shared" si="2"/>
        <v>0</v>
      </c>
      <c r="AG19" s="26">
        <f t="shared" si="3"/>
        <v>23047.14</v>
      </c>
      <c r="AH19" s="17">
        <f t="shared" si="4"/>
        <v>1593408.54</v>
      </c>
      <c r="AI19" s="19">
        <f t="shared" si="5"/>
        <v>1600016.51</v>
      </c>
      <c r="AJ19" s="32">
        <f t="shared" si="6"/>
        <v>-6607.9699999999721</v>
      </c>
    </row>
    <row r="20" spans="1:36" x14ac:dyDescent="0.2">
      <c r="E20" s="277" t="s">
        <v>2029</v>
      </c>
      <c r="F20" s="282">
        <v>715548.91</v>
      </c>
      <c r="H20" s="282">
        <v>0</v>
      </c>
      <c r="J20" s="277">
        <v>2</v>
      </c>
      <c r="K20" s="277">
        <v>29</v>
      </c>
      <c r="Q20" s="277">
        <v>-1229350.32</v>
      </c>
      <c r="R20" s="277">
        <v>1230000</v>
      </c>
      <c r="V20" s="284">
        <v>89.54</v>
      </c>
      <c r="W20" s="284">
        <v>1984416</v>
      </c>
      <c r="X20" s="284">
        <v>1522171.85</v>
      </c>
      <c r="Y20" s="285">
        <v>2460997</v>
      </c>
      <c r="AA20" s="285">
        <v>1600</v>
      </c>
      <c r="AB20" s="285">
        <v>325212.15999999997</v>
      </c>
      <c r="AE20" s="103">
        <f t="shared" si="1"/>
        <v>715548.91</v>
      </c>
      <c r="AF20" s="37">
        <f t="shared" si="2"/>
        <v>0</v>
      </c>
      <c r="AG20" s="26">
        <f t="shared" si="3"/>
        <v>715548.91</v>
      </c>
      <c r="AH20" s="17">
        <f t="shared" si="4"/>
        <v>3506677.39</v>
      </c>
      <c r="AI20" s="19">
        <f t="shared" si="5"/>
        <v>2787809.16</v>
      </c>
      <c r="AJ20" s="32">
        <f t="shared" si="6"/>
        <v>718868.23</v>
      </c>
    </row>
    <row r="21" spans="1:36" x14ac:dyDescent="0.2">
      <c r="E21" s="277" t="s">
        <v>2030</v>
      </c>
      <c r="F21" s="282">
        <v>36661.15</v>
      </c>
      <c r="H21" s="282">
        <v>55151</v>
      </c>
      <c r="J21" s="277">
        <v>3</v>
      </c>
      <c r="K21" s="277">
        <v>58</v>
      </c>
      <c r="Q21" s="277">
        <v>-950115.79</v>
      </c>
      <c r="R21" s="277">
        <v>1067330</v>
      </c>
      <c r="S21" s="284">
        <v>74.94</v>
      </c>
      <c r="W21" s="284">
        <v>1582285.5</v>
      </c>
      <c r="X21" s="284">
        <v>320904.46999999997</v>
      </c>
      <c r="Y21" s="285">
        <v>1733870.5</v>
      </c>
      <c r="AA21" s="285">
        <v>40250</v>
      </c>
      <c r="AB21" s="285">
        <v>143361.47</v>
      </c>
      <c r="AE21" s="103">
        <f t="shared" si="1"/>
        <v>91812.15</v>
      </c>
      <c r="AF21" s="37">
        <f t="shared" si="2"/>
        <v>0</v>
      </c>
      <c r="AG21" s="26">
        <f t="shared" si="3"/>
        <v>91812.15</v>
      </c>
      <c r="AH21" s="17">
        <f t="shared" si="4"/>
        <v>1903264.91</v>
      </c>
      <c r="AI21" s="19">
        <f t="shared" si="5"/>
        <v>1917481.97</v>
      </c>
      <c r="AJ21" s="32">
        <f t="shared" si="6"/>
        <v>-14217.060000000056</v>
      </c>
    </row>
    <row r="22" spans="1:36" x14ac:dyDescent="0.2">
      <c r="A22" s="1" t="s">
        <v>463</v>
      </c>
      <c r="B22" s="1" t="s">
        <v>465</v>
      </c>
      <c r="C22" s="92">
        <v>4536</v>
      </c>
      <c r="D22" s="93" t="s">
        <v>1102</v>
      </c>
      <c r="E22" s="277" t="s">
        <v>2031</v>
      </c>
      <c r="F22" s="282">
        <v>646821.61</v>
      </c>
      <c r="G22" s="282">
        <v>44361</v>
      </c>
      <c r="H22" s="282">
        <v>222965.71</v>
      </c>
      <c r="J22" s="277">
        <v>245263.75</v>
      </c>
      <c r="K22" s="277">
        <v>400429.97</v>
      </c>
      <c r="Q22" s="277">
        <v>1635365.67</v>
      </c>
      <c r="T22" s="284">
        <v>1265037.44</v>
      </c>
      <c r="U22" s="284">
        <v>113900</v>
      </c>
      <c r="V22" s="284">
        <v>523.87</v>
      </c>
      <c r="W22" s="284">
        <v>1413100</v>
      </c>
      <c r="Y22" s="285">
        <v>1644116</v>
      </c>
      <c r="Z22" s="285">
        <v>3444</v>
      </c>
      <c r="AB22" s="285">
        <v>1080371.06</v>
      </c>
      <c r="AC22" s="285">
        <v>121382.88</v>
      </c>
      <c r="AE22" s="103">
        <f t="shared" si="1"/>
        <v>914148.32</v>
      </c>
      <c r="AF22" s="37">
        <f t="shared" si="2"/>
        <v>0</v>
      </c>
      <c r="AG22" s="26">
        <f>AE22-AF22</f>
        <v>914148.32</v>
      </c>
      <c r="AH22" s="17">
        <f t="shared" si="4"/>
        <v>2792561.31</v>
      </c>
      <c r="AI22" s="19">
        <f t="shared" si="5"/>
        <v>2849313.94</v>
      </c>
      <c r="AJ22" s="32">
        <f t="shared" si="6"/>
        <v>-56752.629999999888</v>
      </c>
    </row>
    <row r="23" spans="1:36" x14ac:dyDescent="0.2">
      <c r="A23" s="1" t="s">
        <v>463</v>
      </c>
      <c r="B23" s="1" t="s">
        <v>465</v>
      </c>
      <c r="C23" s="92">
        <v>3980</v>
      </c>
      <c r="D23" s="93" t="s">
        <v>1103</v>
      </c>
      <c r="E23" s="277" t="s">
        <v>2032</v>
      </c>
      <c r="F23" s="282">
        <v>421569.73</v>
      </c>
      <c r="H23" s="282">
        <v>67650.7</v>
      </c>
      <c r="J23" s="277">
        <v>198738.06</v>
      </c>
      <c r="K23" s="277">
        <v>217613.83</v>
      </c>
      <c r="O23" s="283">
        <v>0</v>
      </c>
      <c r="Q23" s="277">
        <v>-1757914.96</v>
      </c>
      <c r="R23" s="277">
        <v>2340148.79</v>
      </c>
      <c r="T23" s="284">
        <v>1179647.94</v>
      </c>
      <c r="V23" s="284">
        <v>1146.27</v>
      </c>
      <c r="W23" s="284">
        <v>1026700</v>
      </c>
      <c r="Y23" s="285">
        <v>1342186</v>
      </c>
      <c r="AB23" s="285">
        <v>439775.84</v>
      </c>
      <c r="AC23" s="285">
        <v>86408.88</v>
      </c>
      <c r="AE23" s="103">
        <f t="shared" si="1"/>
        <v>489220.43</v>
      </c>
      <c r="AF23" s="37">
        <f t="shared" si="2"/>
        <v>0</v>
      </c>
      <c r="AG23" s="26">
        <f t="shared" ref="AG23:AG86" si="7">AE23-AF23</f>
        <v>489220.43</v>
      </c>
      <c r="AH23" s="17">
        <f t="shared" si="4"/>
        <v>2207494.21</v>
      </c>
      <c r="AI23" s="19">
        <f t="shared" si="5"/>
        <v>1868370.7200000002</v>
      </c>
      <c r="AJ23" s="32">
        <f t="shared" si="6"/>
        <v>339123.48999999976</v>
      </c>
    </row>
    <row r="24" spans="1:36" x14ac:dyDescent="0.2">
      <c r="A24" s="1" t="s">
        <v>463</v>
      </c>
      <c r="B24" s="1" t="s">
        <v>465</v>
      </c>
      <c r="C24" s="92">
        <v>9027</v>
      </c>
      <c r="D24" s="93" t="s">
        <v>1104</v>
      </c>
      <c r="E24" s="277" t="s">
        <v>2033</v>
      </c>
      <c r="F24" s="282">
        <v>830188.68</v>
      </c>
      <c r="G24" s="282">
        <v>53241.84</v>
      </c>
      <c r="H24" s="282">
        <v>84039.07</v>
      </c>
      <c r="J24" s="277">
        <v>196592.28</v>
      </c>
      <c r="K24" s="277">
        <v>87566.97</v>
      </c>
      <c r="Q24" s="277">
        <v>-1751927.6</v>
      </c>
      <c r="R24" s="277">
        <v>2461151.44</v>
      </c>
      <c r="T24" s="284">
        <v>1607744.82</v>
      </c>
      <c r="U24" s="284">
        <v>410290</v>
      </c>
      <c r="V24" s="284">
        <v>283.35000000000002</v>
      </c>
      <c r="W24" s="284">
        <v>1662930</v>
      </c>
      <c r="Y24" s="285">
        <v>2031984</v>
      </c>
      <c r="Z24" s="285">
        <v>1830</v>
      </c>
      <c r="AB24" s="285">
        <v>882085.72</v>
      </c>
      <c r="AC24" s="285">
        <v>170580.45</v>
      </c>
      <c r="AD24" s="285">
        <v>1136</v>
      </c>
      <c r="AE24" s="103">
        <f t="shared" si="1"/>
        <v>967469.59000000008</v>
      </c>
      <c r="AF24" s="37">
        <f t="shared" si="2"/>
        <v>0</v>
      </c>
      <c r="AG24" s="26">
        <f t="shared" si="7"/>
        <v>967469.59000000008</v>
      </c>
      <c r="AH24" s="17">
        <f t="shared" si="4"/>
        <v>3681248.17</v>
      </c>
      <c r="AI24" s="19">
        <f t="shared" si="5"/>
        <v>3087616.17</v>
      </c>
      <c r="AJ24" s="32">
        <f t="shared" si="6"/>
        <v>593632</v>
      </c>
    </row>
    <row r="25" spans="1:36" x14ac:dyDescent="0.2">
      <c r="A25" s="1" t="s">
        <v>463</v>
      </c>
      <c r="B25" s="1" t="s">
        <v>465</v>
      </c>
      <c r="C25" s="92">
        <v>4180</v>
      </c>
      <c r="D25" s="93" t="s">
        <v>1105</v>
      </c>
      <c r="E25" s="277" t="s">
        <v>2034</v>
      </c>
      <c r="F25" s="282">
        <v>398640.26</v>
      </c>
      <c r="G25" s="282">
        <v>61698.32</v>
      </c>
      <c r="H25" s="282">
        <v>91949.22</v>
      </c>
      <c r="J25" s="277">
        <v>336826.33</v>
      </c>
      <c r="K25" s="277">
        <v>135296.60999999999</v>
      </c>
      <c r="Q25" s="277">
        <v>-808780.81</v>
      </c>
      <c r="R25" s="277">
        <v>1609968.11</v>
      </c>
      <c r="T25" s="284">
        <v>1144361.56</v>
      </c>
      <c r="U25" s="284">
        <v>46500</v>
      </c>
      <c r="V25" s="284">
        <v>764.99</v>
      </c>
      <c r="W25" s="284">
        <v>1265020</v>
      </c>
      <c r="Y25" s="285">
        <v>1478369</v>
      </c>
      <c r="Z25" s="285">
        <v>5590</v>
      </c>
      <c r="AB25" s="285">
        <v>605211.98</v>
      </c>
      <c r="AC25" s="285">
        <v>115037.15</v>
      </c>
      <c r="AD25" s="285">
        <v>323.14</v>
      </c>
      <c r="AE25" s="103">
        <f t="shared" si="1"/>
        <v>552287.80000000005</v>
      </c>
      <c r="AF25" s="37">
        <f t="shared" si="2"/>
        <v>0</v>
      </c>
      <c r="AG25" s="26">
        <f t="shared" si="7"/>
        <v>552287.80000000005</v>
      </c>
      <c r="AH25" s="17">
        <f t="shared" si="4"/>
        <v>2456646.5499999998</v>
      </c>
      <c r="AI25" s="19">
        <f t="shared" si="5"/>
        <v>2204531.27</v>
      </c>
      <c r="AJ25" s="32">
        <f t="shared" si="6"/>
        <v>252115.2799999998</v>
      </c>
    </row>
    <row r="26" spans="1:36" x14ac:dyDescent="0.2">
      <c r="A26" s="1" t="s">
        <v>463</v>
      </c>
      <c r="B26" s="1" t="s">
        <v>465</v>
      </c>
      <c r="C26" s="92">
        <v>2100</v>
      </c>
      <c r="D26" s="93" t="s">
        <v>1106</v>
      </c>
      <c r="E26" s="277" t="s">
        <v>2035</v>
      </c>
      <c r="F26" s="282">
        <v>300245.03999999998</v>
      </c>
      <c r="G26" s="282">
        <v>712</v>
      </c>
      <c r="H26" s="282">
        <v>96837.81</v>
      </c>
      <c r="J26" s="277">
        <v>240898.04</v>
      </c>
      <c r="K26" s="277">
        <v>116026.35</v>
      </c>
      <c r="Q26" s="277">
        <v>-1234395.1000000001</v>
      </c>
      <c r="R26" s="277">
        <v>1693812.25</v>
      </c>
      <c r="T26" s="284">
        <v>721007.89</v>
      </c>
      <c r="U26" s="284">
        <v>62430</v>
      </c>
      <c r="V26" s="284">
        <v>422.83</v>
      </c>
      <c r="W26" s="284">
        <v>780780</v>
      </c>
      <c r="Y26" s="285">
        <v>931935</v>
      </c>
      <c r="AB26" s="285">
        <v>280839.27</v>
      </c>
      <c r="AC26" s="285">
        <v>45700.15</v>
      </c>
      <c r="AE26" s="103">
        <f t="shared" si="1"/>
        <v>397794.85</v>
      </c>
      <c r="AF26" s="37">
        <f t="shared" si="2"/>
        <v>0</v>
      </c>
      <c r="AG26" s="26">
        <f t="shared" si="7"/>
        <v>397794.85</v>
      </c>
      <c r="AH26" s="17">
        <f t="shared" si="4"/>
        <v>1564640.72</v>
      </c>
      <c r="AI26" s="19">
        <f t="shared" si="5"/>
        <v>1258474.42</v>
      </c>
      <c r="AJ26" s="32">
        <f t="shared" si="6"/>
        <v>306166.30000000005</v>
      </c>
    </row>
    <row r="27" spans="1:36" x14ac:dyDescent="0.2">
      <c r="A27" s="1" t="s">
        <v>463</v>
      </c>
      <c r="B27" s="1" t="s">
        <v>465</v>
      </c>
      <c r="C27" s="92">
        <v>4887</v>
      </c>
      <c r="D27" s="93" t="s">
        <v>1107</v>
      </c>
      <c r="E27" s="277" t="s">
        <v>2036</v>
      </c>
      <c r="F27" s="282">
        <v>786730.46</v>
      </c>
      <c r="G27" s="282">
        <v>47422.1</v>
      </c>
      <c r="H27" s="282">
        <v>104014.5</v>
      </c>
      <c r="J27" s="277">
        <v>273485.44</v>
      </c>
      <c r="K27" s="277">
        <v>235367.72</v>
      </c>
      <c r="O27" s="283">
        <v>0</v>
      </c>
      <c r="Q27" s="277">
        <v>25431.66</v>
      </c>
      <c r="R27" s="277">
        <v>1247745.83</v>
      </c>
      <c r="T27" s="284">
        <v>1257520.1499999999</v>
      </c>
      <c r="U27" s="284">
        <v>157000</v>
      </c>
      <c r="V27" s="284">
        <v>2214.86</v>
      </c>
      <c r="W27" s="284">
        <v>1103700</v>
      </c>
      <c r="Y27" s="285">
        <v>1419398</v>
      </c>
      <c r="AB27" s="285">
        <v>717499.39</v>
      </c>
      <c r="AC27" s="285">
        <v>96355.39</v>
      </c>
      <c r="AE27" s="103">
        <f t="shared" si="1"/>
        <v>938167.05999999994</v>
      </c>
      <c r="AF27" s="37">
        <f t="shared" si="2"/>
        <v>0</v>
      </c>
      <c r="AG27" s="26">
        <f t="shared" si="7"/>
        <v>938167.05999999994</v>
      </c>
      <c r="AH27" s="17">
        <f t="shared" si="4"/>
        <v>2520435.0099999998</v>
      </c>
      <c r="AI27" s="19">
        <f t="shared" si="5"/>
        <v>2233252.7800000003</v>
      </c>
      <c r="AJ27" s="32">
        <f t="shared" si="6"/>
        <v>287182.22999999952</v>
      </c>
    </row>
    <row r="28" spans="1:36" x14ac:dyDescent="0.2">
      <c r="A28" s="1" t="s">
        <v>463</v>
      </c>
      <c r="B28" s="1" t="s">
        <v>465</v>
      </c>
      <c r="C28" s="92">
        <v>5102</v>
      </c>
      <c r="D28" s="93" t="s">
        <v>1108</v>
      </c>
      <c r="E28" s="277" t="s">
        <v>2037</v>
      </c>
      <c r="F28" s="282">
        <v>925035.96</v>
      </c>
      <c r="H28" s="282">
        <v>100670.42</v>
      </c>
      <c r="J28" s="277">
        <v>386215.85</v>
      </c>
      <c r="K28" s="277">
        <v>107785.22</v>
      </c>
      <c r="O28" s="283">
        <v>0</v>
      </c>
      <c r="Q28" s="277">
        <v>-381270.72</v>
      </c>
      <c r="R28" s="277">
        <v>1804121.26</v>
      </c>
      <c r="T28" s="284">
        <v>990604.65</v>
      </c>
      <c r="U28" s="284">
        <v>340</v>
      </c>
      <c r="V28" s="284">
        <v>3250.97</v>
      </c>
      <c r="W28" s="284">
        <v>839040</v>
      </c>
      <c r="Y28" s="285">
        <v>1011918</v>
      </c>
      <c r="Z28" s="285">
        <v>2520</v>
      </c>
      <c r="AB28" s="285">
        <v>568629.16</v>
      </c>
      <c r="AC28" s="285">
        <v>92942.55</v>
      </c>
      <c r="AE28" s="103">
        <f t="shared" si="1"/>
        <v>1025706.38</v>
      </c>
      <c r="AF28" s="37">
        <f t="shared" si="2"/>
        <v>0</v>
      </c>
      <c r="AG28" s="26">
        <f t="shared" si="7"/>
        <v>1025706.38</v>
      </c>
      <c r="AH28" s="17">
        <f t="shared" si="4"/>
        <v>1833235.62</v>
      </c>
      <c r="AI28" s="19">
        <f t="shared" si="5"/>
        <v>1676009.7100000002</v>
      </c>
      <c r="AJ28" s="32">
        <f t="shared" si="6"/>
        <v>157225.90999999992</v>
      </c>
    </row>
    <row r="29" spans="1:36" x14ac:dyDescent="0.2">
      <c r="A29" s="1" t="s">
        <v>463</v>
      </c>
      <c r="B29" s="1" t="s">
        <v>465</v>
      </c>
      <c r="C29" s="92">
        <v>11813</v>
      </c>
      <c r="D29" s="93" t="s">
        <v>1109</v>
      </c>
      <c r="E29" s="277" t="s">
        <v>2038</v>
      </c>
      <c r="F29" s="282">
        <v>655868.26</v>
      </c>
      <c r="G29" s="282">
        <v>240</v>
      </c>
      <c r="H29" s="282">
        <v>139601.1</v>
      </c>
      <c r="J29" s="277">
        <v>425156.92</v>
      </c>
      <c r="K29" s="277">
        <v>283419.53999999998</v>
      </c>
      <c r="O29" s="283">
        <v>105.19</v>
      </c>
      <c r="Q29" s="277">
        <v>-931.18</v>
      </c>
      <c r="R29" s="277">
        <v>1414760.08</v>
      </c>
      <c r="T29" s="284">
        <v>1303177.95</v>
      </c>
      <c r="V29" s="284">
        <v>1067.44</v>
      </c>
      <c r="W29" s="284">
        <v>1351290</v>
      </c>
      <c r="Y29" s="285">
        <v>1675806</v>
      </c>
      <c r="AB29" s="285">
        <v>628533.42000000004</v>
      </c>
      <c r="AC29" s="285">
        <v>151187.24</v>
      </c>
      <c r="AE29" s="103">
        <f t="shared" si="1"/>
        <v>795709.36</v>
      </c>
      <c r="AF29" s="37">
        <f t="shared" si="2"/>
        <v>105.19</v>
      </c>
      <c r="AG29" s="26">
        <f t="shared" si="7"/>
        <v>795604.17</v>
      </c>
      <c r="AH29" s="17">
        <f t="shared" si="4"/>
        <v>2655535.3899999997</v>
      </c>
      <c r="AI29" s="19">
        <f t="shared" si="5"/>
        <v>2455526.66</v>
      </c>
      <c r="AJ29" s="32">
        <f t="shared" si="6"/>
        <v>200008.72999999952</v>
      </c>
    </row>
    <row r="30" spans="1:36" x14ac:dyDescent="0.2">
      <c r="A30" s="1" t="s">
        <v>463</v>
      </c>
      <c r="B30" s="1" t="s">
        <v>465</v>
      </c>
      <c r="C30" s="92">
        <v>7972</v>
      </c>
      <c r="D30" s="93" t="s">
        <v>1110</v>
      </c>
      <c r="E30" s="277" t="s">
        <v>2039</v>
      </c>
      <c r="F30" s="282">
        <v>1181664.4099999999</v>
      </c>
      <c r="G30" s="282">
        <v>57150</v>
      </c>
      <c r="H30" s="282">
        <v>212124.77</v>
      </c>
      <c r="J30" s="277">
        <v>192535.78</v>
      </c>
      <c r="K30" s="277">
        <v>214308.52</v>
      </c>
      <c r="Q30" s="277">
        <v>-770525.94</v>
      </c>
      <c r="R30" s="277">
        <v>1595887.05</v>
      </c>
      <c r="T30" s="284">
        <v>1764243.54</v>
      </c>
      <c r="U30" s="284">
        <v>626550</v>
      </c>
      <c r="V30" s="284">
        <v>600.23</v>
      </c>
      <c r="W30" s="284">
        <v>1714140</v>
      </c>
      <c r="Y30" s="285">
        <v>2019810</v>
      </c>
      <c r="AB30" s="285">
        <v>910621.93</v>
      </c>
      <c r="AC30" s="285">
        <v>62802.47</v>
      </c>
      <c r="AE30" s="103">
        <f t="shared" si="1"/>
        <v>1450939.18</v>
      </c>
      <c r="AF30" s="37">
        <f t="shared" si="2"/>
        <v>0</v>
      </c>
      <c r="AG30" s="26">
        <f t="shared" si="7"/>
        <v>1450939.18</v>
      </c>
      <c r="AH30" s="17">
        <f t="shared" si="4"/>
        <v>4105533.77</v>
      </c>
      <c r="AI30" s="19">
        <f t="shared" si="5"/>
        <v>2993234.4000000004</v>
      </c>
      <c r="AJ30" s="32">
        <f t="shared" si="6"/>
        <v>1112299.3699999996</v>
      </c>
    </row>
    <row r="31" spans="1:36" x14ac:dyDescent="0.2">
      <c r="A31" s="1" t="s">
        <v>463</v>
      </c>
      <c r="B31" s="1" t="s">
        <v>465</v>
      </c>
      <c r="C31" s="92">
        <v>3577</v>
      </c>
      <c r="D31" s="93" t="s">
        <v>1111</v>
      </c>
      <c r="E31" s="277" t="s">
        <v>2040</v>
      </c>
      <c r="F31" s="282">
        <v>725111.01</v>
      </c>
      <c r="H31" s="282">
        <v>216430.73</v>
      </c>
      <c r="J31" s="277">
        <v>115743.69</v>
      </c>
      <c r="K31" s="277">
        <v>180753.05</v>
      </c>
      <c r="O31" s="283">
        <v>0</v>
      </c>
      <c r="Q31" s="277">
        <v>-832865.71</v>
      </c>
      <c r="R31" s="277">
        <v>1789492.25</v>
      </c>
      <c r="T31" s="284">
        <v>954996.98</v>
      </c>
      <c r="V31" s="284">
        <v>1310.57</v>
      </c>
      <c r="W31" s="284">
        <v>771600</v>
      </c>
      <c r="Y31" s="285">
        <v>972048</v>
      </c>
      <c r="AB31" s="285">
        <v>333131.45</v>
      </c>
      <c r="AC31" s="285">
        <v>65567.16</v>
      </c>
      <c r="AD31" s="285">
        <v>1514</v>
      </c>
      <c r="AE31" s="103">
        <f t="shared" si="1"/>
        <v>941541.74</v>
      </c>
      <c r="AF31" s="37">
        <f t="shared" si="2"/>
        <v>0</v>
      </c>
      <c r="AG31" s="26">
        <f t="shared" si="7"/>
        <v>941541.74</v>
      </c>
      <c r="AH31" s="17">
        <f t="shared" si="4"/>
        <v>1727907.5499999998</v>
      </c>
      <c r="AI31" s="19">
        <f t="shared" si="5"/>
        <v>1372260.6099999999</v>
      </c>
      <c r="AJ31" s="32">
        <f t="shared" si="6"/>
        <v>355646.93999999994</v>
      </c>
    </row>
    <row r="32" spans="1:36" x14ac:dyDescent="0.2">
      <c r="A32" s="1" t="s">
        <v>463</v>
      </c>
      <c r="B32" s="1" t="s">
        <v>465</v>
      </c>
      <c r="C32" s="92">
        <v>3159</v>
      </c>
      <c r="D32" s="93" t="s">
        <v>1112</v>
      </c>
      <c r="E32" s="277" t="s">
        <v>2041</v>
      </c>
      <c r="F32" s="282">
        <v>642547.48</v>
      </c>
      <c r="H32" s="282">
        <v>83836.41</v>
      </c>
      <c r="J32" s="277">
        <v>289368.90000000002</v>
      </c>
      <c r="K32" s="277">
        <v>464924.42</v>
      </c>
      <c r="Q32" s="277">
        <v>-1704353.54</v>
      </c>
      <c r="R32" s="277">
        <v>3102228.3</v>
      </c>
      <c r="T32" s="284">
        <v>1025621.2</v>
      </c>
      <c r="U32" s="284">
        <v>65178</v>
      </c>
      <c r="V32" s="284">
        <v>993.87</v>
      </c>
      <c r="W32" s="284">
        <v>1585340</v>
      </c>
      <c r="Y32" s="285">
        <v>1833091</v>
      </c>
      <c r="AB32" s="285">
        <v>477902.26</v>
      </c>
      <c r="AC32" s="285">
        <v>212955.36</v>
      </c>
      <c r="AD32" s="285">
        <v>2100</v>
      </c>
      <c r="AE32" s="103">
        <f t="shared" si="1"/>
        <v>726383.89</v>
      </c>
      <c r="AF32" s="37">
        <f t="shared" si="2"/>
        <v>0</v>
      </c>
      <c r="AG32" s="26">
        <f t="shared" si="7"/>
        <v>726383.89</v>
      </c>
      <c r="AH32" s="17">
        <f t="shared" si="4"/>
        <v>2677133.0700000003</v>
      </c>
      <c r="AI32" s="19">
        <f t="shared" si="5"/>
        <v>2526048.6199999996</v>
      </c>
      <c r="AJ32" s="32">
        <f t="shared" si="6"/>
        <v>151084.45000000065</v>
      </c>
    </row>
    <row r="33" spans="1:36" x14ac:dyDescent="0.2">
      <c r="A33" s="1" t="s">
        <v>463</v>
      </c>
      <c r="B33" s="1" t="s">
        <v>465</v>
      </c>
      <c r="C33" s="92">
        <v>3764</v>
      </c>
      <c r="D33" s="93" t="s">
        <v>1113</v>
      </c>
      <c r="E33" s="277" t="s">
        <v>2042</v>
      </c>
      <c r="F33" s="282">
        <v>706466.46</v>
      </c>
      <c r="G33" s="282">
        <v>118594.9</v>
      </c>
      <c r="H33" s="282">
        <v>110964.03</v>
      </c>
      <c r="J33" s="277">
        <v>347494.69</v>
      </c>
      <c r="K33" s="277">
        <v>224423.05</v>
      </c>
      <c r="Q33" s="277">
        <v>-493277.31</v>
      </c>
      <c r="R33" s="277">
        <v>1484748</v>
      </c>
      <c r="T33" s="284">
        <v>1298353.06</v>
      </c>
      <c r="U33" s="284">
        <v>93000</v>
      </c>
      <c r="V33" s="284">
        <v>2127.63</v>
      </c>
      <c r="W33" s="284">
        <v>745220</v>
      </c>
      <c r="Y33" s="285">
        <v>1016183</v>
      </c>
      <c r="AB33" s="285">
        <v>392057.22</v>
      </c>
      <c r="AC33" s="285">
        <v>120867.95</v>
      </c>
      <c r="AE33" s="103">
        <f t="shared" si="1"/>
        <v>936025.39</v>
      </c>
      <c r="AF33" s="37">
        <f t="shared" si="2"/>
        <v>0</v>
      </c>
      <c r="AG33" s="26">
        <f t="shared" si="7"/>
        <v>936025.39</v>
      </c>
      <c r="AH33" s="17">
        <f t="shared" si="4"/>
        <v>2138700.69</v>
      </c>
      <c r="AI33" s="19">
        <f t="shared" si="5"/>
        <v>1529108.17</v>
      </c>
      <c r="AJ33" s="32">
        <f t="shared" si="6"/>
        <v>609592.52</v>
      </c>
    </row>
    <row r="34" spans="1:36" x14ac:dyDescent="0.2">
      <c r="A34" s="1" t="s">
        <v>463</v>
      </c>
      <c r="B34" s="1" t="s">
        <v>465</v>
      </c>
      <c r="C34" s="92">
        <v>3691</v>
      </c>
      <c r="D34" s="93" t="s">
        <v>1114</v>
      </c>
      <c r="E34" s="277" t="s">
        <v>2043</v>
      </c>
      <c r="F34" s="282">
        <v>731557.96</v>
      </c>
      <c r="G34" s="282">
        <v>56633.9</v>
      </c>
      <c r="H34" s="282">
        <v>43860.33</v>
      </c>
      <c r="J34" s="277">
        <v>96259.28</v>
      </c>
      <c r="K34" s="277">
        <v>297944.45</v>
      </c>
      <c r="Q34" s="277">
        <v>-1036745.7</v>
      </c>
      <c r="R34" s="277">
        <v>1924840.79</v>
      </c>
      <c r="T34" s="284">
        <v>1265102.51</v>
      </c>
      <c r="U34" s="284">
        <v>86609.5</v>
      </c>
      <c r="V34" s="284">
        <v>848.82</v>
      </c>
      <c r="W34" s="284">
        <v>792510</v>
      </c>
      <c r="Y34" s="285">
        <v>1091730</v>
      </c>
      <c r="AB34" s="285">
        <v>548169.14</v>
      </c>
      <c r="AC34" s="285">
        <v>104332.86</v>
      </c>
      <c r="AE34" s="103">
        <f t="shared" si="1"/>
        <v>832052.19</v>
      </c>
      <c r="AF34" s="37">
        <f t="shared" si="2"/>
        <v>0</v>
      </c>
      <c r="AG34" s="26">
        <f t="shared" si="7"/>
        <v>832052.19</v>
      </c>
      <c r="AH34" s="17">
        <f t="shared" si="4"/>
        <v>2145070.83</v>
      </c>
      <c r="AI34" s="19">
        <f t="shared" si="5"/>
        <v>1744232.0000000002</v>
      </c>
      <c r="AJ34" s="32">
        <f t="shared" si="6"/>
        <v>400838.82999999984</v>
      </c>
    </row>
    <row r="35" spans="1:36" x14ac:dyDescent="0.2">
      <c r="A35" s="1" t="s">
        <v>463</v>
      </c>
      <c r="B35" s="1" t="s">
        <v>465</v>
      </c>
      <c r="C35" s="92">
        <v>7031</v>
      </c>
      <c r="D35" s="93" t="s">
        <v>1115</v>
      </c>
      <c r="E35" s="277" t="s">
        <v>2044</v>
      </c>
      <c r="F35" s="282">
        <v>1559633.57</v>
      </c>
      <c r="G35" s="282">
        <v>10549.92</v>
      </c>
      <c r="H35" s="282">
        <v>115990.22</v>
      </c>
      <c r="J35" s="277">
        <v>226955.38</v>
      </c>
      <c r="K35" s="277">
        <v>162931.69</v>
      </c>
      <c r="Q35" s="277">
        <v>353670</v>
      </c>
      <c r="R35" s="277">
        <v>1101601.1100000001</v>
      </c>
      <c r="T35" s="284">
        <v>1149611.6000000001</v>
      </c>
      <c r="U35" s="284">
        <v>407125</v>
      </c>
      <c r="V35" s="284">
        <v>4561.6400000000003</v>
      </c>
      <c r="W35" s="284">
        <v>1399480</v>
      </c>
      <c r="X35" s="284">
        <v>48</v>
      </c>
      <c r="Y35" s="285">
        <v>1724248</v>
      </c>
      <c r="AB35" s="285">
        <v>477437.67</v>
      </c>
      <c r="AC35" s="285">
        <v>61045.4</v>
      </c>
      <c r="AE35" s="103">
        <f t="shared" si="1"/>
        <v>1686173.71</v>
      </c>
      <c r="AF35" s="37">
        <f t="shared" si="2"/>
        <v>0</v>
      </c>
      <c r="AG35" s="26">
        <f t="shared" si="7"/>
        <v>1686173.71</v>
      </c>
      <c r="AH35" s="17">
        <f t="shared" si="4"/>
        <v>2960826.24</v>
      </c>
      <c r="AI35" s="19">
        <f t="shared" si="5"/>
        <v>2262731.0699999998</v>
      </c>
      <c r="AJ35" s="32">
        <f t="shared" si="6"/>
        <v>698095.17000000039</v>
      </c>
    </row>
    <row r="36" spans="1:36" x14ac:dyDescent="0.2">
      <c r="A36" s="1" t="s">
        <v>463</v>
      </c>
      <c r="B36" s="1" t="s">
        <v>465</v>
      </c>
      <c r="C36" s="92">
        <v>3391</v>
      </c>
      <c r="D36" s="93" t="s">
        <v>1116</v>
      </c>
      <c r="E36" s="277" t="s">
        <v>2045</v>
      </c>
      <c r="F36" s="282">
        <v>559269.07999999996</v>
      </c>
      <c r="G36" s="282">
        <v>7802.01</v>
      </c>
      <c r="H36" s="282">
        <v>157592.54</v>
      </c>
      <c r="J36" s="277">
        <v>1463155.36</v>
      </c>
      <c r="K36" s="277">
        <v>96730.57</v>
      </c>
      <c r="Q36" s="277">
        <v>1378181.32</v>
      </c>
      <c r="R36" s="277">
        <v>528949.56000000006</v>
      </c>
      <c r="T36" s="284">
        <v>1032356.03</v>
      </c>
      <c r="U36" s="284">
        <v>233265</v>
      </c>
      <c r="V36" s="284">
        <v>492.73</v>
      </c>
      <c r="W36" s="284">
        <v>1014510</v>
      </c>
      <c r="X36" s="284">
        <v>80</v>
      </c>
      <c r="Y36" s="285">
        <v>1260208</v>
      </c>
      <c r="AB36" s="285">
        <v>476770.67</v>
      </c>
      <c r="AC36" s="285">
        <v>122716.41</v>
      </c>
      <c r="AD36" s="285">
        <v>500</v>
      </c>
      <c r="AE36" s="103">
        <f t="shared" ref="AE36:AE67" si="8">SUM(F36:I36)</f>
        <v>724663.63</v>
      </c>
      <c r="AF36" s="37">
        <f t="shared" ref="AF36:AF67" si="9">SUM(L36:O36)</f>
        <v>0</v>
      </c>
      <c r="AG36" s="26">
        <f t="shared" si="7"/>
        <v>724663.63</v>
      </c>
      <c r="AH36" s="17">
        <f t="shared" si="4"/>
        <v>2280703.7599999998</v>
      </c>
      <c r="AI36" s="19">
        <f t="shared" si="5"/>
        <v>1860195.0799999998</v>
      </c>
      <c r="AJ36" s="32">
        <f t="shared" si="6"/>
        <v>420508.67999999993</v>
      </c>
    </row>
    <row r="37" spans="1:36" x14ac:dyDescent="0.2">
      <c r="A37" s="1" t="s">
        <v>463</v>
      </c>
      <c r="B37" s="1" t="s">
        <v>465</v>
      </c>
      <c r="C37" s="92">
        <v>4244</v>
      </c>
      <c r="D37" s="93" t="s">
        <v>1117</v>
      </c>
      <c r="E37" s="277" t="s">
        <v>2046</v>
      </c>
      <c r="F37" s="282">
        <v>414210.56</v>
      </c>
      <c r="H37" s="282">
        <v>68419.199999999997</v>
      </c>
      <c r="J37" s="277">
        <v>466833.88</v>
      </c>
      <c r="K37" s="277">
        <v>63897.69</v>
      </c>
      <c r="O37" s="283">
        <v>0</v>
      </c>
      <c r="Q37" s="277">
        <v>-783262.06</v>
      </c>
      <c r="R37" s="277">
        <v>1603684.39</v>
      </c>
      <c r="T37" s="284">
        <v>904707.92</v>
      </c>
      <c r="U37" s="284">
        <v>157020</v>
      </c>
      <c r="V37" s="284">
        <v>447.63</v>
      </c>
      <c r="W37" s="284">
        <v>1406340</v>
      </c>
      <c r="Y37" s="285">
        <v>1600639</v>
      </c>
      <c r="AB37" s="285">
        <v>547857.19999999995</v>
      </c>
      <c r="AC37" s="285">
        <v>112681.59</v>
      </c>
      <c r="AD37" s="285">
        <v>500</v>
      </c>
      <c r="AE37" s="103">
        <f t="shared" si="8"/>
        <v>482629.76</v>
      </c>
      <c r="AF37" s="37">
        <f t="shared" si="9"/>
        <v>0</v>
      </c>
      <c r="AG37" s="26">
        <f t="shared" si="7"/>
        <v>482629.76</v>
      </c>
      <c r="AH37" s="17">
        <f t="shared" si="4"/>
        <v>2468515.5499999998</v>
      </c>
      <c r="AI37" s="19">
        <f t="shared" si="5"/>
        <v>2261677.79</v>
      </c>
      <c r="AJ37" s="32">
        <f t="shared" si="6"/>
        <v>206837.75999999978</v>
      </c>
    </row>
    <row r="38" spans="1:36" x14ac:dyDescent="0.2">
      <c r="A38" s="1" t="s">
        <v>463</v>
      </c>
      <c r="B38" s="1" t="s">
        <v>465</v>
      </c>
      <c r="C38" s="92">
        <v>1926</v>
      </c>
      <c r="D38" s="93" t="s">
        <v>1118</v>
      </c>
      <c r="E38" s="277" t="s">
        <v>2047</v>
      </c>
      <c r="F38" s="282">
        <v>317807.46000000002</v>
      </c>
      <c r="G38" s="282">
        <v>21858.92</v>
      </c>
      <c r="H38" s="282">
        <v>123743.65</v>
      </c>
      <c r="J38" s="277">
        <v>156827.26</v>
      </c>
      <c r="K38" s="277">
        <v>97284.800000000003</v>
      </c>
      <c r="Q38" s="277">
        <v>-868026.46</v>
      </c>
      <c r="R38" s="277">
        <v>1498620.76</v>
      </c>
      <c r="T38" s="284">
        <v>679626.09</v>
      </c>
      <c r="V38" s="284">
        <v>454.27</v>
      </c>
      <c r="W38" s="284">
        <v>593780</v>
      </c>
      <c r="Y38" s="285">
        <v>714101</v>
      </c>
      <c r="Z38" s="285">
        <v>4418</v>
      </c>
      <c r="AB38" s="285">
        <v>357285.96</v>
      </c>
      <c r="AC38" s="285">
        <v>79795.61</v>
      </c>
      <c r="AE38" s="103">
        <f t="shared" si="8"/>
        <v>463410.03</v>
      </c>
      <c r="AF38" s="37">
        <f t="shared" si="9"/>
        <v>0</v>
      </c>
      <c r="AG38" s="26">
        <f t="shared" si="7"/>
        <v>463410.03</v>
      </c>
      <c r="AH38" s="17">
        <f t="shared" si="4"/>
        <v>1273860.3599999999</v>
      </c>
      <c r="AI38" s="19">
        <f t="shared" si="5"/>
        <v>1155600.57</v>
      </c>
      <c r="AJ38" s="32">
        <f t="shared" si="6"/>
        <v>118259.7899999998</v>
      </c>
    </row>
    <row r="39" spans="1:36" x14ac:dyDescent="0.2">
      <c r="A39" s="1" t="s">
        <v>463</v>
      </c>
      <c r="B39" s="1" t="s">
        <v>465</v>
      </c>
      <c r="C39" s="92">
        <v>5306</v>
      </c>
      <c r="D39" s="93" t="s">
        <v>1119</v>
      </c>
      <c r="E39" s="277" t="s">
        <v>2048</v>
      </c>
      <c r="F39" s="282">
        <v>616249.96</v>
      </c>
      <c r="G39" s="282">
        <v>138395.99</v>
      </c>
      <c r="H39" s="282">
        <v>55493.99</v>
      </c>
      <c r="J39" s="277">
        <v>1433906.25</v>
      </c>
      <c r="K39" s="277">
        <v>248536</v>
      </c>
      <c r="Q39" s="277">
        <v>65970.539999999994</v>
      </c>
      <c r="R39" s="277">
        <v>2339595.1</v>
      </c>
      <c r="T39" s="284">
        <v>1287090.06</v>
      </c>
      <c r="U39" s="284">
        <v>90500</v>
      </c>
      <c r="V39" s="284">
        <v>1139.47</v>
      </c>
      <c r="W39" s="284">
        <v>1185420</v>
      </c>
      <c r="Y39" s="285">
        <v>1570039.26</v>
      </c>
      <c r="AB39" s="285">
        <v>669945.06000000006</v>
      </c>
      <c r="AC39" s="285">
        <v>152536.66</v>
      </c>
      <c r="AE39" s="103">
        <f t="shared" si="8"/>
        <v>810139.94</v>
      </c>
      <c r="AF39" s="37">
        <f t="shared" si="9"/>
        <v>0</v>
      </c>
      <c r="AG39" s="26">
        <f t="shared" si="7"/>
        <v>810139.94</v>
      </c>
      <c r="AH39" s="17">
        <f t="shared" si="4"/>
        <v>2564149.5300000003</v>
      </c>
      <c r="AI39" s="19">
        <f t="shared" si="5"/>
        <v>2392520.9800000004</v>
      </c>
      <c r="AJ39" s="32">
        <f t="shared" si="6"/>
        <v>171628.54999999981</v>
      </c>
    </row>
    <row r="40" spans="1:36" x14ac:dyDescent="0.2">
      <c r="A40" s="1" t="s">
        <v>463</v>
      </c>
      <c r="B40" s="1" t="s">
        <v>465</v>
      </c>
      <c r="C40" s="92">
        <v>2556</v>
      </c>
      <c r="D40" s="93" t="s">
        <v>1120</v>
      </c>
      <c r="E40" s="277" t="s">
        <v>2049</v>
      </c>
      <c r="F40" s="282">
        <v>735038.71</v>
      </c>
      <c r="H40" s="282">
        <v>80508.58</v>
      </c>
      <c r="J40" s="277">
        <v>231172.82</v>
      </c>
      <c r="K40" s="277">
        <v>127230.87</v>
      </c>
      <c r="Q40" s="277">
        <v>-805282.31</v>
      </c>
      <c r="R40" s="277">
        <v>1457071.21</v>
      </c>
      <c r="T40" s="284">
        <v>1206336.29</v>
      </c>
      <c r="U40" s="284">
        <v>234130</v>
      </c>
      <c r="V40" s="284">
        <v>520.66999999999996</v>
      </c>
      <c r="W40" s="284">
        <v>311880</v>
      </c>
      <c r="Y40" s="285">
        <v>600228</v>
      </c>
      <c r="AB40" s="285">
        <v>484263.29</v>
      </c>
      <c r="AC40" s="285">
        <v>65653.59</v>
      </c>
      <c r="AE40" s="103">
        <f t="shared" si="8"/>
        <v>815547.28999999992</v>
      </c>
      <c r="AF40" s="37">
        <f t="shared" si="9"/>
        <v>0</v>
      </c>
      <c r="AG40" s="26">
        <f t="shared" si="7"/>
        <v>815547.28999999992</v>
      </c>
      <c r="AH40" s="17">
        <f t="shared" si="4"/>
        <v>1752866.96</v>
      </c>
      <c r="AI40" s="19">
        <f t="shared" si="5"/>
        <v>1150144.8800000001</v>
      </c>
      <c r="AJ40" s="32">
        <f t="shared" si="6"/>
        <v>602722.07999999984</v>
      </c>
    </row>
    <row r="41" spans="1:36" x14ac:dyDescent="0.2">
      <c r="A41" s="1" t="s">
        <v>463</v>
      </c>
      <c r="B41" s="1" t="s">
        <v>465</v>
      </c>
      <c r="C41" s="92">
        <v>2366</v>
      </c>
      <c r="D41" s="93" t="s">
        <v>1121</v>
      </c>
      <c r="E41" s="277" t="s">
        <v>2050</v>
      </c>
      <c r="F41" s="282">
        <v>722558.9</v>
      </c>
      <c r="G41" s="282">
        <v>25655.15</v>
      </c>
      <c r="H41" s="282">
        <v>124518.48</v>
      </c>
      <c r="J41" s="277">
        <v>384922.33</v>
      </c>
      <c r="K41" s="277">
        <v>493825.3</v>
      </c>
      <c r="O41" s="283">
        <v>1020</v>
      </c>
      <c r="Q41" s="277">
        <v>-359713.42</v>
      </c>
      <c r="R41" s="277">
        <v>1798384.44</v>
      </c>
      <c r="T41" s="284">
        <v>912498.58</v>
      </c>
      <c r="U41" s="284">
        <v>334820</v>
      </c>
      <c r="V41" s="284">
        <v>1208.56</v>
      </c>
      <c r="W41" s="284">
        <v>713300</v>
      </c>
      <c r="Y41" s="285">
        <v>866172</v>
      </c>
      <c r="AB41" s="285">
        <v>546337.30000000005</v>
      </c>
      <c r="AC41" s="285">
        <v>176349.39</v>
      </c>
      <c r="AD41" s="285">
        <v>80</v>
      </c>
      <c r="AE41" s="103">
        <f t="shared" si="8"/>
        <v>872732.53</v>
      </c>
      <c r="AF41" s="37">
        <f t="shared" si="9"/>
        <v>1020</v>
      </c>
      <c r="AG41" s="26">
        <f t="shared" si="7"/>
        <v>871712.53</v>
      </c>
      <c r="AH41" s="17">
        <f t="shared" si="4"/>
        <v>1961827.1400000001</v>
      </c>
      <c r="AI41" s="19">
        <f t="shared" si="5"/>
        <v>1588938.69</v>
      </c>
      <c r="AJ41" s="32">
        <f t="shared" si="6"/>
        <v>372888.45000000019</v>
      </c>
    </row>
    <row r="42" spans="1:36" x14ac:dyDescent="0.2">
      <c r="A42" s="1" t="s">
        <v>463</v>
      </c>
      <c r="B42" s="1" t="s">
        <v>465</v>
      </c>
      <c r="C42" s="92">
        <v>5915</v>
      </c>
      <c r="D42" s="93" t="s">
        <v>1122</v>
      </c>
      <c r="E42" s="277" t="s">
        <v>2051</v>
      </c>
      <c r="F42" s="282">
        <v>578409.38</v>
      </c>
      <c r="H42" s="282">
        <v>137168.74</v>
      </c>
      <c r="J42" s="277">
        <v>354217.43</v>
      </c>
      <c r="K42" s="277">
        <v>259572.16</v>
      </c>
      <c r="O42" s="283">
        <v>63.07</v>
      </c>
      <c r="Q42" s="277">
        <v>-48139.66</v>
      </c>
      <c r="R42" s="277">
        <v>1262156.06</v>
      </c>
      <c r="T42" s="284">
        <v>1066910.5</v>
      </c>
      <c r="U42" s="284">
        <v>211400</v>
      </c>
      <c r="V42" s="284">
        <v>957.95</v>
      </c>
      <c r="W42" s="284">
        <v>978420</v>
      </c>
      <c r="Y42" s="285">
        <v>1293405</v>
      </c>
      <c r="Z42" s="285">
        <v>1830</v>
      </c>
      <c r="AB42" s="285">
        <v>640506.91</v>
      </c>
      <c r="AC42" s="285">
        <v>124387.3</v>
      </c>
      <c r="AE42" s="103">
        <f t="shared" si="8"/>
        <v>715578.12</v>
      </c>
      <c r="AF42" s="37">
        <f t="shared" si="9"/>
        <v>63.07</v>
      </c>
      <c r="AG42" s="26">
        <f t="shared" si="7"/>
        <v>715515.05</v>
      </c>
      <c r="AH42" s="17">
        <f t="shared" si="4"/>
        <v>2257688.4500000002</v>
      </c>
      <c r="AI42" s="19">
        <f t="shared" si="5"/>
        <v>2060129.2100000002</v>
      </c>
      <c r="AJ42" s="32">
        <f t="shared" si="6"/>
        <v>197559.24</v>
      </c>
    </row>
    <row r="43" spans="1:36" x14ac:dyDescent="0.2">
      <c r="A43" s="1" t="s">
        <v>463</v>
      </c>
      <c r="B43" s="1" t="s">
        <v>465</v>
      </c>
      <c r="C43" s="92">
        <v>3317</v>
      </c>
      <c r="D43" s="93" t="s">
        <v>1123</v>
      </c>
      <c r="E43" s="277" t="s">
        <v>2052</v>
      </c>
      <c r="F43" s="282">
        <v>289877.55</v>
      </c>
      <c r="G43" s="282">
        <v>4580</v>
      </c>
      <c r="H43" s="282">
        <v>220592.78</v>
      </c>
      <c r="J43" s="277">
        <v>573808.99</v>
      </c>
      <c r="K43" s="277">
        <v>90463.53</v>
      </c>
      <c r="Q43" s="277">
        <v>-795906.52</v>
      </c>
      <c r="R43" s="277">
        <v>1683339.65</v>
      </c>
      <c r="T43" s="284">
        <v>974054.5</v>
      </c>
      <c r="V43" s="284">
        <v>466.11</v>
      </c>
      <c r="W43" s="284">
        <v>359100</v>
      </c>
      <c r="Y43" s="285">
        <v>554253</v>
      </c>
      <c r="AB43" s="285">
        <v>351660.66</v>
      </c>
      <c r="AC43" s="285">
        <v>84397.23</v>
      </c>
      <c r="AE43" s="103">
        <f t="shared" si="8"/>
        <v>515050.32999999996</v>
      </c>
      <c r="AF43" s="37">
        <f t="shared" si="9"/>
        <v>0</v>
      </c>
      <c r="AG43" s="26">
        <f t="shared" si="7"/>
        <v>515050.32999999996</v>
      </c>
      <c r="AH43" s="17">
        <f t="shared" si="4"/>
        <v>1333620.6099999999</v>
      </c>
      <c r="AI43" s="19">
        <f t="shared" si="5"/>
        <v>990310.8899999999</v>
      </c>
      <c r="AJ43" s="32">
        <f t="shared" si="6"/>
        <v>343309.72</v>
      </c>
    </row>
    <row r="44" spans="1:36" x14ac:dyDescent="0.2">
      <c r="A44" s="1" t="s">
        <v>463</v>
      </c>
      <c r="B44" s="1" t="s">
        <v>465</v>
      </c>
      <c r="C44" s="92">
        <v>2828</v>
      </c>
      <c r="D44" s="93" t="s">
        <v>1124</v>
      </c>
      <c r="E44" s="277" t="s">
        <v>2184</v>
      </c>
      <c r="F44" s="282">
        <v>893046.01</v>
      </c>
      <c r="G44" s="282">
        <v>16450</v>
      </c>
      <c r="H44" s="282">
        <v>264747.12</v>
      </c>
      <c r="J44" s="277">
        <v>387916.3</v>
      </c>
      <c r="K44" s="277">
        <v>80808.62</v>
      </c>
      <c r="Q44" s="277">
        <v>-688189.72</v>
      </c>
      <c r="R44" s="277">
        <v>2224890.19</v>
      </c>
      <c r="T44" s="284">
        <v>1009220.87</v>
      </c>
      <c r="U44" s="284">
        <v>50000</v>
      </c>
      <c r="V44" s="284">
        <v>1421.27</v>
      </c>
      <c r="W44" s="284">
        <v>736740</v>
      </c>
      <c r="Y44" s="285">
        <v>915290</v>
      </c>
      <c r="AB44" s="285">
        <v>595429.09</v>
      </c>
      <c r="AC44" s="285">
        <v>110112.47</v>
      </c>
      <c r="AE44" s="103">
        <f t="shared" si="8"/>
        <v>1174243.1299999999</v>
      </c>
      <c r="AF44" s="37">
        <f t="shared" si="9"/>
        <v>0</v>
      </c>
      <c r="AG44" s="26">
        <f t="shared" si="7"/>
        <v>1174243.1299999999</v>
      </c>
      <c r="AH44" s="17">
        <f t="shared" si="4"/>
        <v>1797382.1400000001</v>
      </c>
      <c r="AI44" s="19">
        <f t="shared" si="5"/>
        <v>1620831.5599999998</v>
      </c>
      <c r="AJ44" s="32">
        <f t="shared" si="6"/>
        <v>176550.58000000031</v>
      </c>
    </row>
    <row r="45" spans="1:36" x14ac:dyDescent="0.2">
      <c r="A45" s="1" t="s">
        <v>463</v>
      </c>
      <c r="B45" s="1" t="s">
        <v>465</v>
      </c>
      <c r="C45" s="92">
        <v>2529</v>
      </c>
      <c r="D45" s="93" t="s">
        <v>1125</v>
      </c>
      <c r="E45" s="277" t="s">
        <v>2198</v>
      </c>
      <c r="F45" s="282">
        <v>409966.93</v>
      </c>
      <c r="G45" s="282">
        <v>32440</v>
      </c>
      <c r="H45" s="282">
        <v>76342.64</v>
      </c>
      <c r="J45" s="277">
        <v>1967188.44</v>
      </c>
      <c r="K45" s="277">
        <v>775881.51</v>
      </c>
      <c r="Q45" s="277">
        <v>3285164.12</v>
      </c>
      <c r="T45" s="284">
        <v>1049734.94</v>
      </c>
      <c r="U45" s="284">
        <v>78900</v>
      </c>
      <c r="V45" s="284">
        <v>302.51</v>
      </c>
      <c r="W45" s="284">
        <v>811740</v>
      </c>
      <c r="Y45" s="285">
        <v>1073139</v>
      </c>
      <c r="Z45" s="285">
        <v>5004</v>
      </c>
      <c r="AB45" s="285">
        <v>443651.09</v>
      </c>
      <c r="AC45" s="285">
        <v>411243.96</v>
      </c>
      <c r="AE45" s="103">
        <f t="shared" si="8"/>
        <v>518749.57</v>
      </c>
      <c r="AF45" s="37">
        <f t="shared" si="9"/>
        <v>0</v>
      </c>
      <c r="AG45" s="26">
        <f t="shared" si="7"/>
        <v>518749.57</v>
      </c>
      <c r="AH45" s="17">
        <f t="shared" si="4"/>
        <v>1940677.45</v>
      </c>
      <c r="AI45" s="19">
        <f t="shared" si="5"/>
        <v>1933038.05</v>
      </c>
      <c r="AJ45" s="32">
        <f t="shared" si="6"/>
        <v>7639.3999999999069</v>
      </c>
    </row>
    <row r="46" spans="1:36" x14ac:dyDescent="0.2">
      <c r="A46" s="1" t="s">
        <v>468</v>
      </c>
      <c r="B46" s="1" t="s">
        <v>469</v>
      </c>
      <c r="C46" s="92">
        <v>5981</v>
      </c>
      <c r="D46" s="93" t="s">
        <v>1126</v>
      </c>
      <c r="E46" s="277" t="s">
        <v>2053</v>
      </c>
      <c r="F46" s="282">
        <v>641000.56999999995</v>
      </c>
      <c r="G46" s="282">
        <v>0</v>
      </c>
      <c r="H46" s="282">
        <v>73880.67</v>
      </c>
      <c r="J46" s="277">
        <v>1363946.45</v>
      </c>
      <c r="K46" s="277">
        <v>170062.83</v>
      </c>
      <c r="N46" s="283">
        <v>281150.19</v>
      </c>
      <c r="O46" s="283">
        <v>139.75</v>
      </c>
      <c r="Q46" s="277">
        <v>93313.61</v>
      </c>
      <c r="R46" s="277">
        <v>721555.06</v>
      </c>
      <c r="T46" s="284">
        <v>1169691.6200000001</v>
      </c>
      <c r="V46" s="284">
        <v>896.11</v>
      </c>
      <c r="W46" s="284">
        <v>1508818.5</v>
      </c>
      <c r="X46" s="284">
        <v>164208.6</v>
      </c>
      <c r="Y46" s="285">
        <v>2047420.5</v>
      </c>
      <c r="AB46" s="285">
        <v>513767.45</v>
      </c>
      <c r="AC46" s="285">
        <v>236509.57</v>
      </c>
      <c r="AE46" s="103">
        <f t="shared" si="8"/>
        <v>714881.24</v>
      </c>
      <c r="AF46" s="37">
        <f t="shared" si="9"/>
        <v>281289.94</v>
      </c>
      <c r="AG46" s="26">
        <f t="shared" si="7"/>
        <v>433591.3</v>
      </c>
      <c r="AH46" s="17">
        <f t="shared" si="4"/>
        <v>2843614.8300000005</v>
      </c>
      <c r="AI46" s="19">
        <f t="shared" si="5"/>
        <v>2797697.52</v>
      </c>
      <c r="AJ46" s="32">
        <f t="shared" si="6"/>
        <v>45917.310000000522</v>
      </c>
    </row>
    <row r="47" spans="1:36" x14ac:dyDescent="0.2">
      <c r="A47" s="1" t="s">
        <v>468</v>
      </c>
      <c r="B47" s="1" t="s">
        <v>469</v>
      </c>
      <c r="C47" s="92">
        <v>5608</v>
      </c>
      <c r="D47" s="93" t="s">
        <v>1127</v>
      </c>
      <c r="E47" s="277" t="s">
        <v>2054</v>
      </c>
      <c r="F47" s="282">
        <v>422163.78</v>
      </c>
      <c r="G47" s="282">
        <v>0</v>
      </c>
      <c r="H47" s="282">
        <v>55014.57</v>
      </c>
      <c r="J47" s="277">
        <v>105077.69</v>
      </c>
      <c r="K47" s="277">
        <v>749142.84</v>
      </c>
      <c r="N47" s="283">
        <v>165170.22</v>
      </c>
      <c r="O47" s="283">
        <v>5.9</v>
      </c>
      <c r="Q47" s="277">
        <v>176877.17</v>
      </c>
      <c r="R47" s="277">
        <v>1541680.81</v>
      </c>
      <c r="T47" s="284">
        <v>1906159.12</v>
      </c>
      <c r="U47" s="284">
        <v>109075</v>
      </c>
      <c r="V47" s="284">
        <v>1996.64</v>
      </c>
      <c r="W47" s="284">
        <v>1450449.02</v>
      </c>
      <c r="X47" s="284">
        <v>310266</v>
      </c>
      <c r="Y47" s="285">
        <v>2136360.02</v>
      </c>
      <c r="Z47" s="285">
        <v>47270</v>
      </c>
      <c r="AB47" s="285">
        <v>564315.29</v>
      </c>
      <c r="AC47" s="285">
        <v>229233.95</v>
      </c>
      <c r="AE47" s="103">
        <f t="shared" si="8"/>
        <v>477178.35000000003</v>
      </c>
      <c r="AF47" s="37">
        <f t="shared" si="9"/>
        <v>165176.12</v>
      </c>
      <c r="AG47" s="26">
        <f t="shared" si="7"/>
        <v>312002.23000000004</v>
      </c>
      <c r="AH47" s="17">
        <f t="shared" si="4"/>
        <v>3777945.7800000003</v>
      </c>
      <c r="AI47" s="19">
        <f t="shared" si="5"/>
        <v>2977179.2600000002</v>
      </c>
      <c r="AJ47" s="32">
        <f t="shared" si="6"/>
        <v>800766.52</v>
      </c>
    </row>
    <row r="48" spans="1:36" x14ac:dyDescent="0.2">
      <c r="A48" s="1" t="s">
        <v>468</v>
      </c>
      <c r="B48" s="1" t="s">
        <v>469</v>
      </c>
      <c r="C48" s="92">
        <v>3981</v>
      </c>
      <c r="D48" s="93" t="s">
        <v>1128</v>
      </c>
      <c r="E48" s="277" t="s">
        <v>2055</v>
      </c>
      <c r="F48" s="282">
        <v>440153.43</v>
      </c>
      <c r="G48" s="282">
        <v>0</v>
      </c>
      <c r="H48" s="282">
        <v>19476.63</v>
      </c>
      <c r="J48" s="277">
        <v>924186.47</v>
      </c>
      <c r="K48" s="277">
        <v>524214.11</v>
      </c>
      <c r="N48" s="283">
        <v>98440.72</v>
      </c>
      <c r="O48" s="283">
        <v>237.06</v>
      </c>
      <c r="Q48" s="277">
        <v>63849.82</v>
      </c>
      <c r="R48" s="277">
        <v>3101072.39</v>
      </c>
      <c r="T48" s="284">
        <v>1040179.38</v>
      </c>
      <c r="U48" s="284">
        <v>60350</v>
      </c>
      <c r="V48" s="284">
        <v>878.86</v>
      </c>
      <c r="W48" s="284">
        <v>2185186.7999999998</v>
      </c>
      <c r="X48" s="284">
        <v>98000</v>
      </c>
      <c r="Y48" s="285">
        <v>2754796.8</v>
      </c>
      <c r="Z48" s="285">
        <v>4900</v>
      </c>
      <c r="AB48" s="285">
        <v>435940.06</v>
      </c>
      <c r="AC48" s="285">
        <v>242646.46</v>
      </c>
      <c r="AE48" s="103">
        <f t="shared" si="8"/>
        <v>459630.06</v>
      </c>
      <c r="AF48" s="37">
        <f t="shared" si="9"/>
        <v>98677.78</v>
      </c>
      <c r="AG48" s="26">
        <f t="shared" si="7"/>
        <v>360952.28</v>
      </c>
      <c r="AH48" s="17">
        <f t="shared" si="4"/>
        <v>3384595.04</v>
      </c>
      <c r="AI48" s="19">
        <f t="shared" si="5"/>
        <v>3438283.32</v>
      </c>
      <c r="AJ48" s="32">
        <f t="shared" si="6"/>
        <v>-53688.279999999795</v>
      </c>
    </row>
    <row r="49" spans="1:36" x14ac:dyDescent="0.2">
      <c r="A49" s="1" t="s">
        <v>468</v>
      </c>
      <c r="B49" s="1" t="s">
        <v>469</v>
      </c>
      <c r="C49" s="92">
        <v>2676</v>
      </c>
      <c r="D49" s="93" t="s">
        <v>1129</v>
      </c>
      <c r="E49" s="277" t="s">
        <v>2056</v>
      </c>
      <c r="F49" s="282">
        <v>38200.559999999998</v>
      </c>
      <c r="G49" s="282">
        <v>0</v>
      </c>
      <c r="H49" s="282">
        <v>49973.73</v>
      </c>
      <c r="J49" s="277">
        <v>1974193.69</v>
      </c>
      <c r="K49" s="277">
        <v>149737.18</v>
      </c>
      <c r="N49" s="283">
        <v>30252.59</v>
      </c>
      <c r="O49" s="283">
        <v>84.12</v>
      </c>
      <c r="Q49" s="277">
        <v>54749.52</v>
      </c>
      <c r="R49" s="277">
        <v>2713140.37</v>
      </c>
      <c r="T49" s="284">
        <v>1001307.13</v>
      </c>
      <c r="U49" s="284">
        <v>99950</v>
      </c>
      <c r="V49" s="284">
        <v>316.89</v>
      </c>
      <c r="W49" s="284">
        <v>995763</v>
      </c>
      <c r="X49" s="284">
        <v>31200</v>
      </c>
      <c r="Y49" s="285">
        <v>1470428</v>
      </c>
      <c r="AB49" s="285">
        <v>442870.71</v>
      </c>
      <c r="AC49" s="285">
        <v>184388.85</v>
      </c>
      <c r="AE49" s="103">
        <f t="shared" si="8"/>
        <v>88174.290000000008</v>
      </c>
      <c r="AF49" s="37">
        <f t="shared" si="9"/>
        <v>30336.71</v>
      </c>
      <c r="AG49" s="26">
        <f t="shared" si="7"/>
        <v>57837.580000000009</v>
      </c>
      <c r="AH49" s="17">
        <f t="shared" si="4"/>
        <v>2128537.0199999996</v>
      </c>
      <c r="AI49" s="19">
        <f t="shared" si="5"/>
        <v>2097687.56</v>
      </c>
      <c r="AJ49" s="32">
        <f t="shared" si="6"/>
        <v>30849.459999999497</v>
      </c>
    </row>
    <row r="50" spans="1:36" x14ac:dyDescent="0.2">
      <c r="A50" s="1" t="s">
        <v>468</v>
      </c>
      <c r="B50" s="1" t="s">
        <v>469</v>
      </c>
      <c r="C50" s="92">
        <v>4612</v>
      </c>
      <c r="D50" s="93" t="s">
        <v>1130</v>
      </c>
      <c r="E50" s="277" t="s">
        <v>2057</v>
      </c>
      <c r="F50" s="282">
        <v>504174.37</v>
      </c>
      <c r="G50" s="282">
        <v>0</v>
      </c>
      <c r="H50" s="282">
        <v>57616.66</v>
      </c>
      <c r="J50" s="277">
        <v>166084.16</v>
      </c>
      <c r="K50" s="277">
        <v>281671.42</v>
      </c>
      <c r="M50" s="283">
        <v>79852.5</v>
      </c>
      <c r="N50" s="283">
        <v>214159.02</v>
      </c>
      <c r="O50" s="283">
        <v>878.29</v>
      </c>
      <c r="Q50" s="277">
        <v>65462.95</v>
      </c>
      <c r="R50" s="277">
        <v>2152655.08</v>
      </c>
      <c r="T50" s="284">
        <v>1782676.2</v>
      </c>
      <c r="U50" s="284">
        <v>150515</v>
      </c>
      <c r="V50" s="284">
        <v>845.97</v>
      </c>
      <c r="W50" s="284">
        <v>984154.5</v>
      </c>
      <c r="X50" s="284">
        <v>449424</v>
      </c>
      <c r="Y50" s="285">
        <v>2118914.5</v>
      </c>
      <c r="Z50" s="285">
        <v>11828</v>
      </c>
      <c r="AB50" s="285">
        <v>771192.4</v>
      </c>
      <c r="AC50" s="285">
        <v>208880.53</v>
      </c>
      <c r="AE50" s="103">
        <f t="shared" si="8"/>
        <v>561791.03</v>
      </c>
      <c r="AF50" s="37">
        <f t="shared" si="9"/>
        <v>294889.81</v>
      </c>
      <c r="AG50" s="26">
        <f t="shared" si="7"/>
        <v>266901.22000000003</v>
      </c>
      <c r="AH50" s="17">
        <f t="shared" si="4"/>
        <v>3367615.67</v>
      </c>
      <c r="AI50" s="19">
        <f t="shared" si="5"/>
        <v>3110815.4299999997</v>
      </c>
      <c r="AJ50" s="32">
        <f t="shared" si="6"/>
        <v>256800.24000000022</v>
      </c>
    </row>
    <row r="51" spans="1:36" x14ac:dyDescent="0.2">
      <c r="A51" s="1" t="s">
        <v>468</v>
      </c>
      <c r="B51" s="1" t="s">
        <v>469</v>
      </c>
      <c r="C51" s="92">
        <v>3723</v>
      </c>
      <c r="D51" s="93" t="s">
        <v>1131</v>
      </c>
      <c r="E51" s="277" t="s">
        <v>2185</v>
      </c>
      <c r="F51" s="282">
        <v>275118.18</v>
      </c>
      <c r="G51" s="282">
        <v>0</v>
      </c>
      <c r="H51" s="282">
        <v>36346.22</v>
      </c>
      <c r="J51" s="277">
        <v>449085.02</v>
      </c>
      <c r="K51" s="277">
        <v>202849.03</v>
      </c>
      <c r="N51" s="283">
        <v>54012.75</v>
      </c>
      <c r="O51" s="283">
        <v>176.12</v>
      </c>
      <c r="Q51" s="277">
        <v>161981.44</v>
      </c>
      <c r="R51" s="277">
        <v>2872107.81</v>
      </c>
      <c r="T51" s="284">
        <v>1158522.1100000001</v>
      </c>
      <c r="U51" s="284">
        <v>91025</v>
      </c>
      <c r="V51" s="284">
        <v>600.91999999999996</v>
      </c>
      <c r="W51" s="284">
        <v>645687</v>
      </c>
      <c r="X51" s="284">
        <v>91400</v>
      </c>
      <c r="Y51" s="285">
        <v>1239481</v>
      </c>
      <c r="AB51" s="285">
        <v>442174.08</v>
      </c>
      <c r="AC51" s="285">
        <v>227622.41</v>
      </c>
      <c r="AE51" s="103">
        <f t="shared" si="8"/>
        <v>311464.40000000002</v>
      </c>
      <c r="AF51" s="37">
        <f t="shared" si="9"/>
        <v>54188.87</v>
      </c>
      <c r="AG51" s="26">
        <f t="shared" si="7"/>
        <v>257275.53000000003</v>
      </c>
      <c r="AH51" s="17">
        <f t="shared" si="4"/>
        <v>1987235.03</v>
      </c>
      <c r="AI51" s="19">
        <f t="shared" si="5"/>
        <v>1909277.49</v>
      </c>
      <c r="AJ51" s="32">
        <f t="shared" si="6"/>
        <v>77957.540000000037</v>
      </c>
    </row>
    <row r="52" spans="1:36" x14ac:dyDescent="0.2">
      <c r="A52" s="1" t="s">
        <v>472</v>
      </c>
      <c r="B52" s="1" t="s">
        <v>473</v>
      </c>
      <c r="C52" s="92">
        <v>4086</v>
      </c>
      <c r="D52" s="93" t="s">
        <v>1132</v>
      </c>
      <c r="E52" s="277" t="s">
        <v>2058</v>
      </c>
      <c r="F52" s="282">
        <v>134609.35</v>
      </c>
      <c r="G52" s="282">
        <v>0</v>
      </c>
      <c r="H52" s="282">
        <v>35178.74</v>
      </c>
      <c r="J52" s="277">
        <v>460004.03</v>
      </c>
      <c r="K52" s="277">
        <v>110810.74</v>
      </c>
      <c r="R52" s="277">
        <v>2033236.3</v>
      </c>
      <c r="T52" s="284">
        <v>1498108.36</v>
      </c>
      <c r="V52" s="284">
        <v>602.89</v>
      </c>
      <c r="W52" s="284">
        <v>700310</v>
      </c>
      <c r="Y52" s="285">
        <v>1484008</v>
      </c>
      <c r="AB52" s="285">
        <v>619438.47</v>
      </c>
      <c r="AC52" s="285">
        <v>83974.05</v>
      </c>
      <c r="AE52" s="103">
        <f t="shared" si="8"/>
        <v>169788.09</v>
      </c>
      <c r="AF52" s="37">
        <f t="shared" si="9"/>
        <v>0</v>
      </c>
      <c r="AG52" s="26">
        <f t="shared" si="7"/>
        <v>169788.09</v>
      </c>
      <c r="AH52" s="17">
        <f t="shared" si="4"/>
        <v>2199021.25</v>
      </c>
      <c r="AI52" s="19">
        <f t="shared" si="5"/>
        <v>2187420.5199999996</v>
      </c>
      <c r="AJ52" s="32">
        <f t="shared" si="6"/>
        <v>11600.730000000447</v>
      </c>
    </row>
    <row r="53" spans="1:36" x14ac:dyDescent="0.2">
      <c r="A53" s="1" t="s">
        <v>472</v>
      </c>
      <c r="B53" s="1" t="s">
        <v>473</v>
      </c>
      <c r="C53" s="92">
        <v>4226</v>
      </c>
      <c r="D53" s="93" t="s">
        <v>1133</v>
      </c>
      <c r="E53" s="277" t="s">
        <v>2059</v>
      </c>
      <c r="F53" s="282">
        <v>260754.61</v>
      </c>
      <c r="G53" s="282">
        <v>0</v>
      </c>
      <c r="H53" s="282">
        <v>76650.28</v>
      </c>
      <c r="J53" s="277">
        <v>2105029.63</v>
      </c>
      <c r="K53" s="277">
        <v>528091.56999999995</v>
      </c>
      <c r="O53" s="283">
        <v>195</v>
      </c>
      <c r="R53" s="277">
        <v>575288.56999999995</v>
      </c>
      <c r="T53" s="284">
        <v>1539197.88</v>
      </c>
      <c r="V53" s="284">
        <v>547.66</v>
      </c>
      <c r="W53" s="284">
        <v>526950</v>
      </c>
      <c r="Y53" s="285">
        <v>1229708</v>
      </c>
      <c r="AB53" s="285">
        <v>521154.6</v>
      </c>
      <c r="AC53" s="285">
        <v>251034.57</v>
      </c>
      <c r="AE53" s="103">
        <f t="shared" si="8"/>
        <v>337404.89</v>
      </c>
      <c r="AF53" s="37">
        <f t="shared" si="9"/>
        <v>195</v>
      </c>
      <c r="AG53" s="26">
        <f t="shared" si="7"/>
        <v>337209.89</v>
      </c>
      <c r="AH53" s="17">
        <f t="shared" si="4"/>
        <v>2066695.5399999998</v>
      </c>
      <c r="AI53" s="19">
        <f t="shared" si="5"/>
        <v>2001897.1700000002</v>
      </c>
      <c r="AJ53" s="32">
        <f t="shared" si="6"/>
        <v>64798.369999999646</v>
      </c>
    </row>
    <row r="54" spans="1:36" x14ac:dyDescent="0.2">
      <c r="A54" s="1" t="s">
        <v>472</v>
      </c>
      <c r="B54" s="1" t="s">
        <v>473</v>
      </c>
      <c r="C54" s="92">
        <v>4483</v>
      </c>
      <c r="D54" s="93" t="s">
        <v>1134</v>
      </c>
      <c r="E54" s="277" t="s">
        <v>2060</v>
      </c>
      <c r="F54" s="282">
        <v>677180.68</v>
      </c>
      <c r="G54" s="282">
        <v>0</v>
      </c>
      <c r="H54" s="282">
        <v>14829.59</v>
      </c>
      <c r="J54" s="277">
        <v>2506169.2999999998</v>
      </c>
      <c r="K54" s="277">
        <v>182127.35999999999</v>
      </c>
      <c r="R54" s="277">
        <v>1317062.58</v>
      </c>
      <c r="T54" s="284">
        <v>1208346.58</v>
      </c>
      <c r="V54" s="284">
        <v>989.7</v>
      </c>
      <c r="W54" s="284">
        <v>945820</v>
      </c>
      <c r="Y54" s="285">
        <v>1480470</v>
      </c>
      <c r="AB54" s="285">
        <v>261645.85</v>
      </c>
      <c r="AC54" s="285">
        <v>148443.75</v>
      </c>
      <c r="AE54" s="103">
        <f t="shared" si="8"/>
        <v>692010.27</v>
      </c>
      <c r="AF54" s="37">
        <f t="shared" si="9"/>
        <v>0</v>
      </c>
      <c r="AG54" s="26">
        <f t="shared" si="7"/>
        <v>692010.27</v>
      </c>
      <c r="AH54" s="17">
        <f t="shared" si="4"/>
        <v>2155156.2800000003</v>
      </c>
      <c r="AI54" s="19">
        <f t="shared" si="5"/>
        <v>1890559.6</v>
      </c>
      <c r="AJ54" s="32">
        <f t="shared" si="6"/>
        <v>264596.68000000017</v>
      </c>
    </row>
    <row r="55" spans="1:36" x14ac:dyDescent="0.2">
      <c r="A55" s="1" t="s">
        <v>472</v>
      </c>
      <c r="B55" s="1" t="s">
        <v>473</v>
      </c>
      <c r="C55" s="92">
        <v>3448</v>
      </c>
      <c r="D55" s="93" t="s">
        <v>1135</v>
      </c>
      <c r="E55" s="277" t="s">
        <v>2061</v>
      </c>
      <c r="F55" s="282">
        <v>105183.05</v>
      </c>
      <c r="G55" s="282">
        <v>0</v>
      </c>
      <c r="H55" s="282">
        <v>46389.75</v>
      </c>
      <c r="J55" s="277">
        <v>135793.06</v>
      </c>
      <c r="K55" s="277">
        <v>322444.58</v>
      </c>
      <c r="R55" s="277">
        <v>2202516.2599999998</v>
      </c>
      <c r="T55" s="284">
        <v>1290505.94</v>
      </c>
      <c r="V55" s="284">
        <v>464.16</v>
      </c>
      <c r="W55" s="284">
        <v>507420</v>
      </c>
      <c r="Y55" s="285">
        <v>1136480</v>
      </c>
      <c r="AB55" s="285">
        <v>504778.35</v>
      </c>
      <c r="AC55" s="285">
        <v>207080.55</v>
      </c>
      <c r="AE55" s="103">
        <f t="shared" si="8"/>
        <v>151572.79999999999</v>
      </c>
      <c r="AF55" s="37">
        <f t="shared" si="9"/>
        <v>0</v>
      </c>
      <c r="AG55" s="26">
        <f t="shared" si="7"/>
        <v>151572.79999999999</v>
      </c>
      <c r="AH55" s="17">
        <f t="shared" si="4"/>
        <v>1798390.0999999999</v>
      </c>
      <c r="AI55" s="19">
        <f t="shared" si="5"/>
        <v>1848338.9000000001</v>
      </c>
      <c r="AJ55" s="32">
        <f t="shared" si="6"/>
        <v>-49948.800000000279</v>
      </c>
    </row>
    <row r="56" spans="1:36" x14ac:dyDescent="0.2">
      <c r="A56" s="1" t="s">
        <v>472</v>
      </c>
      <c r="B56" s="1" t="s">
        <v>473</v>
      </c>
      <c r="C56" s="92">
        <v>3561</v>
      </c>
      <c r="D56" s="93" t="s">
        <v>1136</v>
      </c>
      <c r="E56" s="277" t="s">
        <v>2186</v>
      </c>
      <c r="F56" s="282">
        <v>581949.93000000005</v>
      </c>
      <c r="G56" s="282">
        <v>0</v>
      </c>
      <c r="H56" s="282">
        <v>30571.71</v>
      </c>
      <c r="J56" s="277">
        <v>397373.53</v>
      </c>
      <c r="K56" s="277">
        <v>158284.57</v>
      </c>
      <c r="R56" s="277">
        <v>2224684.62</v>
      </c>
      <c r="T56" s="284">
        <v>1438005.32</v>
      </c>
      <c r="V56" s="284">
        <v>942.85</v>
      </c>
      <c r="W56" s="284">
        <v>323910</v>
      </c>
      <c r="Y56" s="285">
        <v>916190</v>
      </c>
      <c r="AB56" s="285">
        <v>405075.03</v>
      </c>
      <c r="AC56" s="285">
        <v>135200.64000000001</v>
      </c>
      <c r="AE56" s="103">
        <f t="shared" si="8"/>
        <v>612521.64</v>
      </c>
      <c r="AF56" s="37">
        <f t="shared" si="9"/>
        <v>0</v>
      </c>
      <c r="AG56" s="26">
        <f t="shared" si="7"/>
        <v>612521.64</v>
      </c>
      <c r="AH56" s="17">
        <f t="shared" si="4"/>
        <v>1762858.1700000002</v>
      </c>
      <c r="AI56" s="19">
        <f t="shared" si="5"/>
        <v>1456465.67</v>
      </c>
      <c r="AJ56" s="32">
        <f t="shared" si="6"/>
        <v>306392.50000000023</v>
      </c>
    </row>
    <row r="57" spans="1:36" x14ac:dyDescent="0.2">
      <c r="A57" s="1" t="s">
        <v>475</v>
      </c>
      <c r="B57" s="1" t="s">
        <v>477</v>
      </c>
      <c r="C57" s="92">
        <v>5366</v>
      </c>
      <c r="D57" s="93" t="s">
        <v>1137</v>
      </c>
      <c r="E57" s="277" t="s">
        <v>2062</v>
      </c>
      <c r="F57" s="282">
        <v>788528.17</v>
      </c>
      <c r="G57" s="282">
        <v>11620</v>
      </c>
      <c r="H57" s="282">
        <v>38513.03</v>
      </c>
      <c r="J57" s="277">
        <v>43642</v>
      </c>
      <c r="K57" s="277">
        <v>228199.2</v>
      </c>
      <c r="O57" s="283">
        <v>326.89999999999998</v>
      </c>
      <c r="P57" s="277">
        <v>-793754.37</v>
      </c>
      <c r="Q57" s="277">
        <v>17406.43</v>
      </c>
      <c r="R57" s="277">
        <v>1546692.27</v>
      </c>
      <c r="T57" s="284">
        <v>1447729.95</v>
      </c>
      <c r="U57" s="284">
        <v>193415</v>
      </c>
      <c r="V57" s="284">
        <v>880.61</v>
      </c>
      <c r="W57" s="284">
        <v>1200000</v>
      </c>
      <c r="X57" s="284">
        <v>21404.42</v>
      </c>
      <c r="Y57" s="285">
        <v>1985592.9</v>
      </c>
      <c r="AA57" s="285">
        <v>232</v>
      </c>
      <c r="AB57" s="285">
        <v>410535.97</v>
      </c>
      <c r="AC57" s="285">
        <v>121775.86</v>
      </c>
      <c r="AD57" s="285">
        <v>3762.08</v>
      </c>
      <c r="AE57" s="103">
        <f t="shared" si="8"/>
        <v>838661.20000000007</v>
      </c>
      <c r="AF57" s="37">
        <f t="shared" si="9"/>
        <v>326.89999999999998</v>
      </c>
      <c r="AG57" s="26">
        <f t="shared" si="7"/>
        <v>838334.3</v>
      </c>
      <c r="AH57" s="17">
        <f t="shared" si="4"/>
        <v>2863429.98</v>
      </c>
      <c r="AI57" s="19">
        <f t="shared" si="5"/>
        <v>2521898.81</v>
      </c>
      <c r="AJ57" s="32">
        <f t="shared" si="6"/>
        <v>341531.16999999993</v>
      </c>
    </row>
    <row r="58" spans="1:36" x14ac:dyDescent="0.2">
      <c r="A58" s="1" t="s">
        <v>475</v>
      </c>
      <c r="B58" s="1" t="s">
        <v>477</v>
      </c>
      <c r="C58" s="92">
        <v>5331</v>
      </c>
      <c r="D58" s="93" t="s">
        <v>1138</v>
      </c>
      <c r="E58" s="277" t="s">
        <v>2063</v>
      </c>
      <c r="F58" s="282">
        <v>619128.25</v>
      </c>
      <c r="H58" s="282">
        <v>36158.230000000003</v>
      </c>
      <c r="J58" s="277">
        <v>1389428.05</v>
      </c>
      <c r="K58" s="277">
        <v>406438.02</v>
      </c>
      <c r="L58" s="283">
        <v>1408.23</v>
      </c>
      <c r="M58" s="283">
        <v>17400</v>
      </c>
      <c r="O58" s="283">
        <v>237298.28</v>
      </c>
      <c r="P58" s="277">
        <v>1588256.89</v>
      </c>
      <c r="Q58" s="277">
        <v>-49545.25</v>
      </c>
      <c r="R58" s="277">
        <v>305399.93</v>
      </c>
      <c r="T58" s="284">
        <v>2035145.93</v>
      </c>
      <c r="V58" s="284">
        <v>1102.01</v>
      </c>
      <c r="W58" s="284">
        <v>1240280</v>
      </c>
      <c r="X58" s="284">
        <v>16176.54</v>
      </c>
      <c r="Y58" s="285">
        <v>2238499</v>
      </c>
      <c r="AA58" s="285">
        <v>15590</v>
      </c>
      <c r="AB58" s="285">
        <v>617671.47</v>
      </c>
      <c r="AC58" s="285">
        <v>55517.1</v>
      </c>
      <c r="AE58" s="103">
        <f t="shared" si="8"/>
        <v>655286.48</v>
      </c>
      <c r="AF58" s="37">
        <f t="shared" si="9"/>
        <v>256106.51</v>
      </c>
      <c r="AG58" s="26">
        <f t="shared" si="7"/>
        <v>399179.97</v>
      </c>
      <c r="AH58" s="17">
        <f t="shared" si="4"/>
        <v>3292704.48</v>
      </c>
      <c r="AI58" s="19">
        <f t="shared" si="5"/>
        <v>2927277.57</v>
      </c>
      <c r="AJ58" s="32">
        <f t="shared" si="6"/>
        <v>365426.91000000015</v>
      </c>
    </row>
    <row r="59" spans="1:36" x14ac:dyDescent="0.2">
      <c r="A59" s="1" t="s">
        <v>475</v>
      </c>
      <c r="B59" s="1" t="s">
        <v>477</v>
      </c>
      <c r="C59" s="92">
        <v>5099</v>
      </c>
      <c r="D59" s="93" t="s">
        <v>1139</v>
      </c>
      <c r="E59" s="277" t="s">
        <v>2064</v>
      </c>
      <c r="F59" s="282">
        <v>808415.3</v>
      </c>
      <c r="G59" s="282">
        <v>6840</v>
      </c>
      <c r="H59" s="282">
        <v>96368.57</v>
      </c>
      <c r="J59" s="277">
        <v>184769.88</v>
      </c>
      <c r="K59" s="277">
        <v>449371.9</v>
      </c>
      <c r="O59" s="283">
        <v>87170.5</v>
      </c>
      <c r="P59" s="277">
        <v>-213864.07</v>
      </c>
      <c r="Q59" s="277">
        <v>-39694.46</v>
      </c>
      <c r="R59" s="277">
        <v>1630025.76</v>
      </c>
      <c r="T59" s="284">
        <v>1244848.18</v>
      </c>
      <c r="V59" s="284">
        <v>1259.98</v>
      </c>
      <c r="W59" s="284">
        <v>1479290</v>
      </c>
      <c r="Y59" s="285">
        <v>1891644</v>
      </c>
      <c r="AA59" s="285">
        <v>10208</v>
      </c>
      <c r="AB59" s="285">
        <v>533314.92000000004</v>
      </c>
      <c r="AC59" s="285">
        <v>181628.82</v>
      </c>
      <c r="AE59" s="103">
        <f t="shared" si="8"/>
        <v>911623.87000000011</v>
      </c>
      <c r="AF59" s="37">
        <f t="shared" si="9"/>
        <v>87170.5</v>
      </c>
      <c r="AG59" s="26">
        <f t="shared" si="7"/>
        <v>824453.37000000011</v>
      </c>
      <c r="AH59" s="17">
        <f t="shared" si="4"/>
        <v>2725398.16</v>
      </c>
      <c r="AI59" s="19">
        <f t="shared" si="5"/>
        <v>2616795.7399999998</v>
      </c>
      <c r="AJ59" s="32">
        <f t="shared" si="6"/>
        <v>108602.42000000039</v>
      </c>
    </row>
    <row r="60" spans="1:36" x14ac:dyDescent="0.2">
      <c r="A60" s="1" t="s">
        <v>475</v>
      </c>
      <c r="B60" s="1" t="s">
        <v>477</v>
      </c>
      <c r="C60" s="92">
        <v>3004</v>
      </c>
      <c r="D60" s="93" t="s">
        <v>1140</v>
      </c>
      <c r="E60" s="277" t="s">
        <v>2065</v>
      </c>
      <c r="F60" s="282">
        <v>205720.08</v>
      </c>
      <c r="G60" s="282">
        <v>51288.26</v>
      </c>
      <c r="H60" s="282">
        <v>47517.73</v>
      </c>
      <c r="J60" s="277">
        <v>641312.91</v>
      </c>
      <c r="K60" s="277">
        <v>489428.18</v>
      </c>
      <c r="N60" s="283">
        <v>399</v>
      </c>
      <c r="O60" s="283">
        <v>0</v>
      </c>
      <c r="Q60" s="277">
        <v>-1155172.8799999999</v>
      </c>
      <c r="R60" s="277">
        <v>2454167.9500000002</v>
      </c>
      <c r="T60" s="284">
        <v>1237828.8700000001</v>
      </c>
      <c r="V60" s="284">
        <v>400.69</v>
      </c>
      <c r="W60" s="284">
        <v>1666040</v>
      </c>
      <c r="X60" s="284">
        <v>11868.75</v>
      </c>
      <c r="Y60" s="285">
        <v>2259723</v>
      </c>
      <c r="AA60" s="285">
        <v>3812</v>
      </c>
      <c r="AB60" s="285">
        <v>453641.12</v>
      </c>
      <c r="AC60" s="285">
        <v>98961.39</v>
      </c>
      <c r="AD60" s="285">
        <v>1752</v>
      </c>
      <c r="AE60" s="103">
        <f t="shared" si="8"/>
        <v>304526.07</v>
      </c>
      <c r="AF60" s="37">
        <f t="shared" si="9"/>
        <v>399</v>
      </c>
      <c r="AG60" s="26">
        <f t="shared" si="7"/>
        <v>304127.07</v>
      </c>
      <c r="AH60" s="17">
        <f t="shared" si="4"/>
        <v>2916138.31</v>
      </c>
      <c r="AI60" s="19">
        <f t="shared" si="5"/>
        <v>2817889.5100000002</v>
      </c>
      <c r="AJ60" s="32">
        <f t="shared" si="6"/>
        <v>98248.799999999814</v>
      </c>
    </row>
    <row r="61" spans="1:36" x14ac:dyDescent="0.2">
      <c r="A61" s="1" t="s">
        <v>475</v>
      </c>
      <c r="B61" s="1" t="s">
        <v>477</v>
      </c>
      <c r="C61" s="92">
        <v>2532</v>
      </c>
      <c r="D61" s="93" t="s">
        <v>1141</v>
      </c>
      <c r="E61" s="277" t="s">
        <v>2066</v>
      </c>
      <c r="F61" s="282">
        <v>343373.02</v>
      </c>
      <c r="G61" s="282">
        <v>34281.82</v>
      </c>
      <c r="H61" s="282">
        <v>36819.730000000003</v>
      </c>
      <c r="J61" s="277">
        <v>783822.98</v>
      </c>
      <c r="K61" s="277">
        <v>273574.32</v>
      </c>
      <c r="L61" s="283">
        <v>7500</v>
      </c>
      <c r="O61" s="283">
        <v>1199.8399999999999</v>
      </c>
      <c r="P61" s="277">
        <v>-165434.82999999999</v>
      </c>
      <c r="Q61" s="277">
        <v>-99688.2</v>
      </c>
      <c r="R61" s="277">
        <v>1419953.5</v>
      </c>
      <c r="T61" s="284">
        <v>1116456.24</v>
      </c>
      <c r="V61" s="284">
        <v>323.89</v>
      </c>
      <c r="W61" s="284">
        <v>1140110</v>
      </c>
      <c r="X61" s="284">
        <v>11924.1</v>
      </c>
      <c r="Y61" s="285">
        <v>1543381</v>
      </c>
      <c r="Z61" s="285">
        <v>6632</v>
      </c>
      <c r="AB61" s="285">
        <v>351684.62</v>
      </c>
      <c r="AC61" s="285">
        <v>33709.050000000003</v>
      </c>
      <c r="AE61" s="103">
        <f t="shared" si="8"/>
        <v>414474.57</v>
      </c>
      <c r="AF61" s="37">
        <f t="shared" si="9"/>
        <v>8699.84</v>
      </c>
      <c r="AG61" s="26">
        <f t="shared" si="7"/>
        <v>405774.73</v>
      </c>
      <c r="AH61" s="17">
        <f t="shared" si="4"/>
        <v>2268814.23</v>
      </c>
      <c r="AI61" s="19">
        <f t="shared" si="5"/>
        <v>1935406.6700000002</v>
      </c>
      <c r="AJ61" s="32">
        <f t="shared" si="6"/>
        <v>333407.55999999982</v>
      </c>
    </row>
    <row r="62" spans="1:36" x14ac:dyDescent="0.2">
      <c r="A62" s="1" t="s">
        <v>475</v>
      </c>
      <c r="B62" s="1" t="s">
        <v>477</v>
      </c>
      <c r="C62" s="92">
        <v>1966</v>
      </c>
      <c r="D62" s="93" t="s">
        <v>1142</v>
      </c>
      <c r="E62" s="277" t="s">
        <v>2067</v>
      </c>
      <c r="F62" s="282">
        <v>432609.79</v>
      </c>
      <c r="H62" s="282">
        <v>48818.48</v>
      </c>
      <c r="J62" s="277">
        <v>441365.7</v>
      </c>
      <c r="K62" s="277">
        <v>140713.57</v>
      </c>
      <c r="O62" s="283">
        <v>38199.57</v>
      </c>
      <c r="P62" s="277">
        <v>-1300252.3500000001</v>
      </c>
      <c r="Q62" s="277">
        <v>48444.78</v>
      </c>
      <c r="R62" s="277">
        <v>1982389.67</v>
      </c>
      <c r="T62" s="284">
        <v>1214865.19</v>
      </c>
      <c r="V62" s="284">
        <v>538.62</v>
      </c>
      <c r="W62" s="284">
        <v>983120</v>
      </c>
      <c r="X62" s="284">
        <v>11325.74</v>
      </c>
      <c r="Y62" s="285">
        <v>1403651</v>
      </c>
      <c r="Z62" s="285">
        <v>3480</v>
      </c>
      <c r="AB62" s="285">
        <v>438487.6</v>
      </c>
      <c r="AC62" s="285">
        <v>73390.63</v>
      </c>
      <c r="AE62" s="103">
        <f t="shared" si="8"/>
        <v>481428.26999999996</v>
      </c>
      <c r="AF62" s="37">
        <f t="shared" si="9"/>
        <v>38199.57</v>
      </c>
      <c r="AG62" s="26">
        <f t="shared" si="7"/>
        <v>443228.69999999995</v>
      </c>
      <c r="AH62" s="17">
        <f t="shared" si="4"/>
        <v>2209849.5500000003</v>
      </c>
      <c r="AI62" s="19">
        <f t="shared" si="5"/>
        <v>1919009.23</v>
      </c>
      <c r="AJ62" s="32">
        <f t="shared" si="6"/>
        <v>290840.3200000003</v>
      </c>
    </row>
    <row r="63" spans="1:36" x14ac:dyDescent="0.2">
      <c r="A63" s="1" t="s">
        <v>475</v>
      </c>
      <c r="B63" s="1" t="s">
        <v>477</v>
      </c>
      <c r="C63" s="92">
        <v>1289</v>
      </c>
      <c r="D63" s="93" t="s">
        <v>1143</v>
      </c>
      <c r="E63" s="277" t="s">
        <v>2068</v>
      </c>
      <c r="F63" s="282">
        <v>812242.49</v>
      </c>
      <c r="H63" s="282">
        <v>65712.86</v>
      </c>
      <c r="J63" s="277">
        <v>576107.57999999996</v>
      </c>
      <c r="K63" s="277">
        <v>148850.39000000001</v>
      </c>
      <c r="O63" s="283">
        <v>0</v>
      </c>
      <c r="P63" s="277">
        <v>-195552.07</v>
      </c>
      <c r="Q63" s="277">
        <v>-44.56</v>
      </c>
      <c r="R63" s="277">
        <v>1478254.91</v>
      </c>
      <c r="T63" s="284">
        <v>1237199.6299999999</v>
      </c>
      <c r="V63" s="284">
        <v>1125.54</v>
      </c>
      <c r="W63" s="284">
        <v>920840</v>
      </c>
      <c r="X63" s="284">
        <v>9153.67</v>
      </c>
      <c r="Y63" s="285">
        <v>1401723</v>
      </c>
      <c r="AA63" s="285">
        <v>13372</v>
      </c>
      <c r="AB63" s="285">
        <v>364866.36</v>
      </c>
      <c r="AC63" s="285">
        <v>91575.09</v>
      </c>
      <c r="AE63" s="103">
        <f t="shared" si="8"/>
        <v>877955.35</v>
      </c>
      <c r="AF63" s="37">
        <f t="shared" si="9"/>
        <v>0</v>
      </c>
      <c r="AG63" s="26">
        <f t="shared" si="7"/>
        <v>877955.35</v>
      </c>
      <c r="AH63" s="17">
        <f t="shared" si="4"/>
        <v>2168318.84</v>
      </c>
      <c r="AI63" s="19">
        <f t="shared" si="5"/>
        <v>1871536.45</v>
      </c>
      <c r="AJ63" s="32">
        <f t="shared" si="6"/>
        <v>296782.3899999999</v>
      </c>
    </row>
    <row r="64" spans="1:36" x14ac:dyDescent="0.2">
      <c r="A64" s="1" t="s">
        <v>475</v>
      </c>
      <c r="B64" s="1" t="s">
        <v>477</v>
      </c>
      <c r="C64" s="92">
        <v>2633</v>
      </c>
      <c r="D64" s="93" t="s">
        <v>1144</v>
      </c>
      <c r="E64" s="277" t="s">
        <v>2069</v>
      </c>
      <c r="F64" s="282">
        <v>390247.14</v>
      </c>
      <c r="H64" s="282">
        <v>36042.65</v>
      </c>
      <c r="J64" s="277">
        <v>204828</v>
      </c>
      <c r="K64" s="277">
        <v>287120.40000000002</v>
      </c>
      <c r="O64" s="283">
        <v>0</v>
      </c>
      <c r="P64" s="277">
        <v>422800.66</v>
      </c>
      <c r="Q64" s="277">
        <v>-84063.94</v>
      </c>
      <c r="R64" s="277">
        <v>424358.77</v>
      </c>
      <c r="T64" s="284">
        <v>1125573.69</v>
      </c>
      <c r="V64" s="284">
        <v>646.96</v>
      </c>
      <c r="W64" s="284">
        <v>1222190</v>
      </c>
      <c r="X64" s="284">
        <v>11946.43</v>
      </c>
      <c r="Y64" s="285">
        <v>1714817</v>
      </c>
      <c r="AA64" s="285">
        <v>8328</v>
      </c>
      <c r="AB64" s="285">
        <v>445186.84</v>
      </c>
      <c r="AC64" s="285">
        <v>20804.54</v>
      </c>
      <c r="AD64" s="285">
        <v>74</v>
      </c>
      <c r="AE64" s="103">
        <f t="shared" si="8"/>
        <v>426289.79000000004</v>
      </c>
      <c r="AF64" s="37">
        <f t="shared" si="9"/>
        <v>0</v>
      </c>
      <c r="AG64" s="26">
        <f t="shared" si="7"/>
        <v>426289.79000000004</v>
      </c>
      <c r="AH64" s="17">
        <f t="shared" si="4"/>
        <v>2360357.08</v>
      </c>
      <c r="AI64" s="19">
        <f t="shared" si="5"/>
        <v>2189210.38</v>
      </c>
      <c r="AJ64" s="32">
        <f t="shared" si="6"/>
        <v>171146.70000000019</v>
      </c>
    </row>
    <row r="65" spans="1:36" x14ac:dyDescent="0.2">
      <c r="A65" s="1" t="s">
        <v>475</v>
      </c>
      <c r="B65" s="1" t="s">
        <v>477</v>
      </c>
      <c r="C65" s="92">
        <v>3093</v>
      </c>
      <c r="D65" s="93" t="s">
        <v>1145</v>
      </c>
      <c r="E65" s="277" t="s">
        <v>2070</v>
      </c>
      <c r="F65" s="282">
        <v>280436.39</v>
      </c>
      <c r="H65" s="282">
        <v>41597.29</v>
      </c>
      <c r="J65" s="277">
        <v>1243044.72</v>
      </c>
      <c r="K65" s="277">
        <v>81875.06</v>
      </c>
      <c r="O65" s="283">
        <v>0</v>
      </c>
      <c r="P65" s="277">
        <v>1040594.34</v>
      </c>
      <c r="Q65" s="277">
        <v>10494.29</v>
      </c>
      <c r="R65" s="277">
        <v>457634.96</v>
      </c>
      <c r="T65" s="284">
        <v>905278.85</v>
      </c>
      <c r="U65" s="284">
        <v>34560</v>
      </c>
      <c r="V65" s="284">
        <v>470.07</v>
      </c>
      <c r="W65" s="284">
        <v>903120</v>
      </c>
      <c r="X65" s="284">
        <v>8843.39</v>
      </c>
      <c r="Y65" s="285">
        <v>1260109</v>
      </c>
      <c r="AA65" s="285">
        <v>1200</v>
      </c>
      <c r="AB65" s="285">
        <v>409709.38</v>
      </c>
      <c r="AC65" s="285">
        <v>21774.06</v>
      </c>
      <c r="AE65" s="103">
        <f t="shared" si="8"/>
        <v>322033.68</v>
      </c>
      <c r="AF65" s="37">
        <f t="shared" si="9"/>
        <v>0</v>
      </c>
      <c r="AG65" s="26">
        <f t="shared" si="7"/>
        <v>322033.68</v>
      </c>
      <c r="AH65" s="17">
        <f t="shared" si="4"/>
        <v>1852272.3099999998</v>
      </c>
      <c r="AI65" s="19">
        <f t="shared" si="5"/>
        <v>1692792.44</v>
      </c>
      <c r="AJ65" s="32">
        <f t="shared" si="6"/>
        <v>159479.86999999988</v>
      </c>
    </row>
    <row r="66" spans="1:36" x14ac:dyDescent="0.2">
      <c r="A66" s="1" t="s">
        <v>475</v>
      </c>
      <c r="B66" s="1" t="s">
        <v>477</v>
      </c>
      <c r="C66" s="92">
        <v>5106</v>
      </c>
      <c r="D66" s="93" t="s">
        <v>1146</v>
      </c>
      <c r="E66" s="277" t="s">
        <v>2071</v>
      </c>
      <c r="F66" s="282">
        <v>427396.42</v>
      </c>
      <c r="G66" s="282">
        <v>8702</v>
      </c>
      <c r="H66" s="282">
        <v>38540.21</v>
      </c>
      <c r="J66" s="277">
        <v>34283.86</v>
      </c>
      <c r="K66" s="277">
        <v>312480.81</v>
      </c>
      <c r="O66" s="283">
        <v>259.29000000000002</v>
      </c>
      <c r="P66" s="277">
        <v>-475343.66</v>
      </c>
      <c r="Q66" s="277">
        <v>-2694.25</v>
      </c>
      <c r="R66" s="277">
        <v>1208029.25</v>
      </c>
      <c r="T66" s="284">
        <v>1140213.73</v>
      </c>
      <c r="V66" s="284">
        <v>932.77</v>
      </c>
      <c r="W66" s="284">
        <v>1173780</v>
      </c>
      <c r="X66" s="284">
        <v>9159.49</v>
      </c>
      <c r="Y66" s="285">
        <v>1703732</v>
      </c>
      <c r="AB66" s="285">
        <v>431184.22</v>
      </c>
      <c r="AC66" s="285">
        <v>62396.01</v>
      </c>
      <c r="AD66" s="285">
        <v>450.09</v>
      </c>
      <c r="AE66" s="103">
        <f t="shared" si="8"/>
        <v>474638.63</v>
      </c>
      <c r="AF66" s="37">
        <f t="shared" si="9"/>
        <v>259.29000000000002</v>
      </c>
      <c r="AG66" s="26">
        <f t="shared" si="7"/>
        <v>474379.34</v>
      </c>
      <c r="AH66" s="17">
        <f t="shared" si="4"/>
        <v>2324085.9900000002</v>
      </c>
      <c r="AI66" s="19">
        <f t="shared" si="5"/>
        <v>2197762.3199999994</v>
      </c>
      <c r="AJ66" s="32">
        <f t="shared" si="6"/>
        <v>126323.67000000086</v>
      </c>
    </row>
    <row r="67" spans="1:36" x14ac:dyDescent="0.2">
      <c r="A67" s="1" t="s">
        <v>475</v>
      </c>
      <c r="B67" s="1" t="s">
        <v>477</v>
      </c>
      <c r="C67" s="92">
        <v>4454</v>
      </c>
      <c r="D67" s="93" t="s">
        <v>1147</v>
      </c>
      <c r="E67" s="277" t="s">
        <v>2072</v>
      </c>
      <c r="F67" s="282">
        <v>572186.31000000006</v>
      </c>
      <c r="G67" s="282">
        <v>78903.53</v>
      </c>
      <c r="H67" s="282">
        <v>41406.46</v>
      </c>
      <c r="J67" s="277">
        <v>598619.4</v>
      </c>
      <c r="K67" s="277">
        <v>357480.96000000002</v>
      </c>
      <c r="L67" s="283">
        <v>7200</v>
      </c>
      <c r="O67" s="283">
        <v>323</v>
      </c>
      <c r="P67" s="277">
        <v>-901258.64</v>
      </c>
      <c r="R67" s="277">
        <v>2340789.7799999998</v>
      </c>
      <c r="T67" s="284">
        <v>322774.27</v>
      </c>
      <c r="V67" s="284">
        <v>0</v>
      </c>
      <c r="W67" s="284">
        <v>124080</v>
      </c>
      <c r="X67" s="284">
        <v>0</v>
      </c>
      <c r="Y67" s="285">
        <v>197465</v>
      </c>
      <c r="AA67" s="285">
        <v>0</v>
      </c>
      <c r="AB67" s="285">
        <v>42540.79</v>
      </c>
      <c r="AC67" s="285">
        <v>12152.94</v>
      </c>
      <c r="AD67" s="285">
        <v>290.58999999999997</v>
      </c>
      <c r="AE67" s="103">
        <f t="shared" si="8"/>
        <v>692496.3</v>
      </c>
      <c r="AF67" s="37">
        <f t="shared" si="9"/>
        <v>7523</v>
      </c>
      <c r="AG67" s="26">
        <f t="shared" si="7"/>
        <v>684973.3</v>
      </c>
      <c r="AH67" s="17">
        <f t="shared" si="4"/>
        <v>446854.27</v>
      </c>
      <c r="AI67" s="19">
        <f t="shared" si="5"/>
        <v>252449.32</v>
      </c>
      <c r="AJ67" s="32">
        <f t="shared" si="6"/>
        <v>194404.95</v>
      </c>
    </row>
    <row r="68" spans="1:36" x14ac:dyDescent="0.2">
      <c r="A68" s="1" t="s">
        <v>475</v>
      </c>
      <c r="B68" s="1" t="s">
        <v>477</v>
      </c>
      <c r="C68" s="92">
        <v>3718</v>
      </c>
      <c r="D68" s="93" t="s">
        <v>1148</v>
      </c>
      <c r="E68" s="277" t="s">
        <v>2073</v>
      </c>
      <c r="F68" s="282">
        <v>117092.5</v>
      </c>
      <c r="G68" s="282">
        <v>3000</v>
      </c>
      <c r="H68" s="282">
        <v>75254.86</v>
      </c>
      <c r="J68" s="277">
        <v>77777</v>
      </c>
      <c r="K68" s="277">
        <v>388278.54</v>
      </c>
      <c r="O68" s="283">
        <v>161.26</v>
      </c>
      <c r="P68" s="277">
        <v>90003.01</v>
      </c>
      <c r="Q68" s="277">
        <v>114834.47</v>
      </c>
      <c r="R68" s="277">
        <v>489048.9</v>
      </c>
      <c r="T68" s="284">
        <v>1249123.8700000001</v>
      </c>
      <c r="V68" s="284">
        <v>381.54</v>
      </c>
      <c r="W68" s="284">
        <v>870170</v>
      </c>
      <c r="X68" s="284">
        <v>15428.85</v>
      </c>
      <c r="Y68" s="285">
        <v>1464396</v>
      </c>
      <c r="AB68" s="285">
        <v>632911.57999999996</v>
      </c>
      <c r="AC68" s="285">
        <v>51150.87</v>
      </c>
      <c r="AD68" s="285">
        <v>15112</v>
      </c>
      <c r="AE68" s="103">
        <f t="shared" ref="AE68:AE99" si="10">SUM(F68:I68)</f>
        <v>195347.36</v>
      </c>
      <c r="AF68" s="37">
        <f t="shared" ref="AF68:AF99" si="11">SUM(L68:O68)</f>
        <v>161.26</v>
      </c>
      <c r="AG68" s="26">
        <f t="shared" si="7"/>
        <v>195186.09999999998</v>
      </c>
      <c r="AH68" s="17">
        <f t="shared" si="4"/>
        <v>2135104.2600000002</v>
      </c>
      <c r="AI68" s="19">
        <f t="shared" si="5"/>
        <v>2163570.4500000002</v>
      </c>
      <c r="AJ68" s="32">
        <f t="shared" si="6"/>
        <v>-28466.189999999944</v>
      </c>
    </row>
    <row r="69" spans="1:36" x14ac:dyDescent="0.2">
      <c r="A69" s="1" t="s">
        <v>475</v>
      </c>
      <c r="B69" s="1" t="s">
        <v>477</v>
      </c>
      <c r="C69" s="92">
        <v>3267</v>
      </c>
      <c r="D69" s="93" t="s">
        <v>1149</v>
      </c>
      <c r="E69" s="277" t="s">
        <v>2187</v>
      </c>
      <c r="F69" s="282">
        <v>268624.86</v>
      </c>
      <c r="H69" s="282">
        <v>50447.9</v>
      </c>
      <c r="J69" s="277">
        <v>1675732.98</v>
      </c>
      <c r="K69" s="277">
        <v>492421.7</v>
      </c>
      <c r="O69" s="283">
        <v>0</v>
      </c>
      <c r="P69" s="277">
        <v>-10425.1</v>
      </c>
      <c r="Q69" s="277">
        <v>-8720.77</v>
      </c>
      <c r="R69" s="277">
        <v>2396007.25</v>
      </c>
      <c r="T69" s="284">
        <v>1119268.1100000001</v>
      </c>
      <c r="U69" s="284">
        <v>60000</v>
      </c>
      <c r="V69" s="284">
        <v>462.34</v>
      </c>
      <c r="W69" s="284">
        <v>1724630</v>
      </c>
      <c r="X69" s="284">
        <v>11411.62</v>
      </c>
      <c r="Y69" s="285">
        <v>2169705</v>
      </c>
      <c r="AA69" s="285">
        <v>4060</v>
      </c>
      <c r="AB69" s="285">
        <v>519866.27</v>
      </c>
      <c r="AC69" s="285">
        <v>116683.74</v>
      </c>
      <c r="AE69" s="103">
        <f t="shared" si="10"/>
        <v>319072.76</v>
      </c>
      <c r="AF69" s="37">
        <f t="shared" si="11"/>
        <v>0</v>
      </c>
      <c r="AG69" s="26">
        <f t="shared" si="7"/>
        <v>319072.76</v>
      </c>
      <c r="AH69" s="17">
        <f t="shared" ref="AH69:AH132" si="12">SUM(S69:X69)</f>
        <v>2915772.0700000003</v>
      </c>
      <c r="AI69" s="19">
        <f t="shared" ref="AI69:AI132" si="13">SUM(Y69:AD69)</f>
        <v>2810315.0100000002</v>
      </c>
      <c r="AJ69" s="32">
        <f t="shared" ref="AJ69:AJ132" si="14">AH69-AI69</f>
        <v>105457.06000000006</v>
      </c>
    </row>
    <row r="70" spans="1:36" s="58" customFormat="1" x14ac:dyDescent="0.2">
      <c r="A70" s="58" t="s">
        <v>475</v>
      </c>
      <c r="B70" s="58" t="s">
        <v>477</v>
      </c>
      <c r="C70" s="95">
        <v>2885</v>
      </c>
      <c r="D70" s="96" t="s">
        <v>1150</v>
      </c>
      <c r="E70" s="277" t="s">
        <v>2201</v>
      </c>
      <c r="F70" s="282">
        <v>523737.24</v>
      </c>
      <c r="G70" s="282"/>
      <c r="H70" s="282">
        <v>93404.74</v>
      </c>
      <c r="I70" s="282"/>
      <c r="J70" s="277">
        <v>5166666.6399999997</v>
      </c>
      <c r="K70" s="277">
        <v>507315.73</v>
      </c>
      <c r="L70" s="283"/>
      <c r="M70" s="283"/>
      <c r="N70" s="283"/>
      <c r="O70" s="283">
        <v>0</v>
      </c>
      <c r="P70" s="277">
        <v>50537.75</v>
      </c>
      <c r="Q70" s="277">
        <v>-28674.16</v>
      </c>
      <c r="R70" s="277">
        <v>6403982.4100000001</v>
      </c>
      <c r="S70" s="284"/>
      <c r="T70" s="284">
        <v>1016287.67</v>
      </c>
      <c r="U70" s="284"/>
      <c r="V70" s="284">
        <v>741.32</v>
      </c>
      <c r="W70" s="284">
        <v>343930</v>
      </c>
      <c r="X70" s="284">
        <v>13652.95</v>
      </c>
      <c r="Y70" s="285">
        <v>799699</v>
      </c>
      <c r="Z70" s="285">
        <v>4680</v>
      </c>
      <c r="AA70" s="285"/>
      <c r="AB70" s="285">
        <v>419111.64</v>
      </c>
      <c r="AC70" s="285">
        <v>263722.95</v>
      </c>
      <c r="AD70" s="285"/>
      <c r="AE70" s="103">
        <f t="shared" si="10"/>
        <v>617141.98</v>
      </c>
      <c r="AF70" s="37">
        <f t="shared" si="11"/>
        <v>0</v>
      </c>
      <c r="AG70" s="26">
        <f t="shared" si="7"/>
        <v>617141.98</v>
      </c>
      <c r="AH70" s="17">
        <f t="shared" si="12"/>
        <v>1374611.94</v>
      </c>
      <c r="AI70" s="19">
        <f t="shared" si="13"/>
        <v>1487213.59</v>
      </c>
      <c r="AJ70" s="32">
        <f t="shared" si="14"/>
        <v>-112601.65000000014</v>
      </c>
    </row>
    <row r="71" spans="1:36" s="51" customFormat="1" x14ac:dyDescent="0.2">
      <c r="A71" s="51" t="s">
        <v>480</v>
      </c>
      <c r="B71" s="51" t="s">
        <v>481</v>
      </c>
      <c r="C71" s="92">
        <v>6036</v>
      </c>
      <c r="D71" s="93" t="s">
        <v>1151</v>
      </c>
      <c r="E71" s="277" t="s">
        <v>2074</v>
      </c>
      <c r="F71" s="282">
        <v>558284.30000000005</v>
      </c>
      <c r="G71" s="282">
        <v>0</v>
      </c>
      <c r="H71" s="282">
        <v>54351.65</v>
      </c>
      <c r="I71" s="282"/>
      <c r="J71" s="277">
        <v>864699.13</v>
      </c>
      <c r="K71" s="277">
        <v>16909.66</v>
      </c>
      <c r="L71" s="283"/>
      <c r="M71" s="283"/>
      <c r="N71" s="283"/>
      <c r="O71" s="283"/>
      <c r="P71" s="277"/>
      <c r="Q71" s="277">
        <v>-919976.87</v>
      </c>
      <c r="R71" s="277">
        <v>2227185.62</v>
      </c>
      <c r="S71" s="284">
        <v>483.26</v>
      </c>
      <c r="T71" s="284">
        <v>1818361.81</v>
      </c>
      <c r="U71" s="284"/>
      <c r="V71" s="284">
        <v>962.25</v>
      </c>
      <c r="W71" s="284">
        <v>1644760</v>
      </c>
      <c r="X71" s="284"/>
      <c r="Y71" s="285">
        <v>2688115</v>
      </c>
      <c r="Z71" s="285"/>
      <c r="AA71" s="285"/>
      <c r="AB71" s="285">
        <v>467898.68</v>
      </c>
      <c r="AC71" s="285">
        <v>90988.65</v>
      </c>
      <c r="AD71" s="285"/>
      <c r="AE71" s="103">
        <f t="shared" si="10"/>
        <v>612635.95000000007</v>
      </c>
      <c r="AF71" s="37">
        <f t="shared" si="11"/>
        <v>0</v>
      </c>
      <c r="AG71" s="26">
        <f t="shared" si="7"/>
        <v>612635.95000000007</v>
      </c>
      <c r="AH71" s="17">
        <f t="shared" si="12"/>
        <v>3464567.3200000003</v>
      </c>
      <c r="AI71" s="19">
        <f t="shared" si="13"/>
        <v>3247002.33</v>
      </c>
      <c r="AJ71" s="32">
        <f t="shared" si="14"/>
        <v>217564.99000000022</v>
      </c>
    </row>
    <row r="72" spans="1:36" s="51" customFormat="1" x14ac:dyDescent="0.2">
      <c r="A72" s="51" t="s">
        <v>480</v>
      </c>
      <c r="B72" s="51" t="s">
        <v>481</v>
      </c>
      <c r="C72" s="92">
        <v>4053</v>
      </c>
      <c r="D72" s="93" t="s">
        <v>1152</v>
      </c>
      <c r="E72" s="277" t="s">
        <v>2075</v>
      </c>
      <c r="F72" s="282">
        <v>550904.24</v>
      </c>
      <c r="G72" s="282">
        <v>0</v>
      </c>
      <c r="H72" s="282">
        <v>272337.09000000003</v>
      </c>
      <c r="I72" s="282"/>
      <c r="J72" s="277">
        <v>372179.37</v>
      </c>
      <c r="K72" s="277">
        <v>40923.620000000003</v>
      </c>
      <c r="L72" s="283"/>
      <c r="M72" s="283"/>
      <c r="N72" s="283"/>
      <c r="O72" s="283">
        <v>1719.5</v>
      </c>
      <c r="P72" s="277"/>
      <c r="Q72" s="277">
        <v>-3198301.62</v>
      </c>
      <c r="R72" s="277">
        <v>4014093.13</v>
      </c>
      <c r="S72" s="284">
        <v>651.48</v>
      </c>
      <c r="T72" s="284">
        <v>1748874</v>
      </c>
      <c r="U72" s="284"/>
      <c r="V72" s="284"/>
      <c r="W72" s="284">
        <v>1553650</v>
      </c>
      <c r="X72" s="284"/>
      <c r="Y72" s="285">
        <v>2379323.94</v>
      </c>
      <c r="Z72" s="285">
        <v>1384</v>
      </c>
      <c r="AA72" s="285"/>
      <c r="AB72" s="285">
        <v>411063.87</v>
      </c>
      <c r="AC72" s="285">
        <v>68641.56</v>
      </c>
      <c r="AD72" s="285"/>
      <c r="AE72" s="103">
        <f t="shared" si="10"/>
        <v>823241.33000000007</v>
      </c>
      <c r="AF72" s="37">
        <f t="shared" si="11"/>
        <v>1719.5</v>
      </c>
      <c r="AG72" s="26">
        <f t="shared" si="7"/>
        <v>821521.83000000007</v>
      </c>
      <c r="AH72" s="17">
        <f t="shared" si="12"/>
        <v>3303175.48</v>
      </c>
      <c r="AI72" s="19">
        <f t="shared" si="13"/>
        <v>2860413.37</v>
      </c>
      <c r="AJ72" s="32">
        <f t="shared" si="14"/>
        <v>442762.10999999987</v>
      </c>
    </row>
    <row r="73" spans="1:36" s="51" customFormat="1" x14ac:dyDescent="0.2">
      <c r="A73" s="51" t="s">
        <v>480</v>
      </c>
      <c r="B73" s="51" t="s">
        <v>481</v>
      </c>
      <c r="C73" s="92">
        <v>4847</v>
      </c>
      <c r="D73" s="93" t="s">
        <v>1153</v>
      </c>
      <c r="E73" s="277" t="s">
        <v>2076</v>
      </c>
      <c r="F73" s="282">
        <v>644718.73</v>
      </c>
      <c r="G73" s="282">
        <v>0</v>
      </c>
      <c r="H73" s="282">
        <v>106985.52</v>
      </c>
      <c r="I73" s="282"/>
      <c r="J73" s="277">
        <v>75843.38</v>
      </c>
      <c r="K73" s="277">
        <v>143922.38</v>
      </c>
      <c r="L73" s="283"/>
      <c r="M73" s="283"/>
      <c r="N73" s="283"/>
      <c r="O73" s="283"/>
      <c r="P73" s="277"/>
      <c r="Q73" s="277">
        <v>-1324184.26</v>
      </c>
      <c r="R73" s="277">
        <v>2082417.38</v>
      </c>
      <c r="S73" s="284">
        <v>976.63</v>
      </c>
      <c r="T73" s="284">
        <v>1579278.18</v>
      </c>
      <c r="U73" s="284"/>
      <c r="V73" s="284">
        <v>47.07</v>
      </c>
      <c r="W73" s="284">
        <v>1625490</v>
      </c>
      <c r="X73" s="284"/>
      <c r="Y73" s="285">
        <v>2448195</v>
      </c>
      <c r="Z73" s="285"/>
      <c r="AA73" s="285"/>
      <c r="AB73" s="285">
        <v>433903.81</v>
      </c>
      <c r="AC73" s="285">
        <v>84438.18</v>
      </c>
      <c r="AD73" s="285"/>
      <c r="AE73" s="103">
        <f t="shared" si="10"/>
        <v>751704.25</v>
      </c>
      <c r="AF73" s="37">
        <f t="shared" si="11"/>
        <v>0</v>
      </c>
      <c r="AG73" s="26">
        <f t="shared" si="7"/>
        <v>751704.25</v>
      </c>
      <c r="AH73" s="17">
        <f t="shared" si="12"/>
        <v>3205791.88</v>
      </c>
      <c r="AI73" s="19">
        <f t="shared" si="13"/>
        <v>2966536.99</v>
      </c>
      <c r="AJ73" s="32">
        <f t="shared" si="14"/>
        <v>239254.88999999966</v>
      </c>
    </row>
    <row r="74" spans="1:36" s="51" customFormat="1" x14ac:dyDescent="0.2">
      <c r="A74" s="51" t="s">
        <v>480</v>
      </c>
      <c r="B74" s="51" t="s">
        <v>481</v>
      </c>
      <c r="C74" s="92">
        <v>3826</v>
      </c>
      <c r="D74" s="93" t="s">
        <v>1154</v>
      </c>
      <c r="E74" s="277" t="s">
        <v>2077</v>
      </c>
      <c r="F74" s="282">
        <v>533112.85</v>
      </c>
      <c r="G74" s="282">
        <v>0</v>
      </c>
      <c r="H74" s="282">
        <v>49729.75</v>
      </c>
      <c r="I74" s="282"/>
      <c r="J74" s="277">
        <v>4</v>
      </c>
      <c r="K74" s="277">
        <v>74487.11</v>
      </c>
      <c r="L74" s="283"/>
      <c r="M74" s="283"/>
      <c r="N74" s="283"/>
      <c r="O74" s="283">
        <v>131.63999999999999</v>
      </c>
      <c r="P74" s="277"/>
      <c r="Q74" s="277">
        <v>-1521526.27</v>
      </c>
      <c r="R74" s="277">
        <v>2028298.74</v>
      </c>
      <c r="S74" s="284">
        <v>1058.8599999999999</v>
      </c>
      <c r="T74" s="284">
        <v>1402115.16</v>
      </c>
      <c r="U74" s="284"/>
      <c r="V74" s="284"/>
      <c r="W74" s="284">
        <v>1367630</v>
      </c>
      <c r="X74" s="284"/>
      <c r="Y74" s="285">
        <v>2086096</v>
      </c>
      <c r="Z74" s="285"/>
      <c r="AA74" s="285"/>
      <c r="AB74" s="285">
        <v>465569.65</v>
      </c>
      <c r="AC74" s="285">
        <v>23836.77</v>
      </c>
      <c r="AD74" s="285"/>
      <c r="AE74" s="103">
        <f t="shared" si="10"/>
        <v>582842.6</v>
      </c>
      <c r="AF74" s="37">
        <f t="shared" si="11"/>
        <v>131.63999999999999</v>
      </c>
      <c r="AG74" s="26">
        <f t="shared" si="7"/>
        <v>582710.96</v>
      </c>
      <c r="AH74" s="17">
        <f t="shared" si="12"/>
        <v>2770804.02</v>
      </c>
      <c r="AI74" s="19">
        <f t="shared" si="13"/>
        <v>2575502.42</v>
      </c>
      <c r="AJ74" s="32">
        <f t="shared" si="14"/>
        <v>195301.60000000009</v>
      </c>
    </row>
    <row r="75" spans="1:36" s="51" customFormat="1" x14ac:dyDescent="0.2">
      <c r="A75" s="51" t="s">
        <v>480</v>
      </c>
      <c r="B75" s="51" t="s">
        <v>481</v>
      </c>
      <c r="C75" s="92">
        <v>4181</v>
      </c>
      <c r="D75" s="93" t="s">
        <v>1155</v>
      </c>
      <c r="E75" s="277" t="s">
        <v>2078</v>
      </c>
      <c r="F75" s="282">
        <v>262136.24</v>
      </c>
      <c r="G75" s="282">
        <v>0</v>
      </c>
      <c r="H75" s="282">
        <v>111565.27</v>
      </c>
      <c r="I75" s="282"/>
      <c r="J75" s="277">
        <v>23109.93</v>
      </c>
      <c r="K75" s="277">
        <v>70205.55</v>
      </c>
      <c r="L75" s="283"/>
      <c r="M75" s="283"/>
      <c r="N75" s="283"/>
      <c r="O75" s="283"/>
      <c r="P75" s="277"/>
      <c r="Q75" s="277">
        <v>-2035265.22</v>
      </c>
      <c r="R75" s="277">
        <v>2569886.96</v>
      </c>
      <c r="S75" s="284">
        <v>567.38</v>
      </c>
      <c r="T75" s="284">
        <v>1150864.57</v>
      </c>
      <c r="U75" s="284"/>
      <c r="V75" s="284">
        <v>535.46</v>
      </c>
      <c r="W75" s="284">
        <v>1372830</v>
      </c>
      <c r="X75" s="284"/>
      <c r="Y75" s="285">
        <v>2117885</v>
      </c>
      <c r="Z75" s="285"/>
      <c r="AA75" s="285"/>
      <c r="AB75" s="285">
        <v>386100.75</v>
      </c>
      <c r="AC75" s="285">
        <v>64156.41</v>
      </c>
      <c r="AD75" s="285"/>
      <c r="AE75" s="103">
        <f t="shared" si="10"/>
        <v>373701.51</v>
      </c>
      <c r="AF75" s="37">
        <f t="shared" si="11"/>
        <v>0</v>
      </c>
      <c r="AG75" s="26">
        <f t="shared" si="7"/>
        <v>373701.51</v>
      </c>
      <c r="AH75" s="17">
        <f t="shared" si="12"/>
        <v>2524797.41</v>
      </c>
      <c r="AI75" s="19">
        <f t="shared" si="13"/>
        <v>2568142.16</v>
      </c>
      <c r="AJ75" s="32">
        <f t="shared" si="14"/>
        <v>-43344.75</v>
      </c>
    </row>
    <row r="76" spans="1:36" s="51" customFormat="1" x14ac:dyDescent="0.2">
      <c r="A76" s="51" t="s">
        <v>480</v>
      </c>
      <c r="B76" s="51" t="s">
        <v>481</v>
      </c>
      <c r="C76" s="92">
        <v>2002</v>
      </c>
      <c r="D76" s="93" t="s">
        <v>1156</v>
      </c>
      <c r="E76" s="277" t="s">
        <v>2079</v>
      </c>
      <c r="F76" s="282">
        <v>417060.44</v>
      </c>
      <c r="G76" s="282">
        <v>0</v>
      </c>
      <c r="H76" s="282">
        <v>44887.02</v>
      </c>
      <c r="I76" s="282"/>
      <c r="J76" s="277">
        <v>56250.64</v>
      </c>
      <c r="K76" s="277">
        <v>-5667.35</v>
      </c>
      <c r="L76" s="283"/>
      <c r="M76" s="283"/>
      <c r="N76" s="283"/>
      <c r="O76" s="283"/>
      <c r="P76" s="277"/>
      <c r="Q76" s="277">
        <v>-1052560.74</v>
      </c>
      <c r="R76" s="277">
        <v>1423307.83</v>
      </c>
      <c r="S76" s="284">
        <v>617.62</v>
      </c>
      <c r="T76" s="284">
        <v>1060483.6499999999</v>
      </c>
      <c r="U76" s="284"/>
      <c r="V76" s="284">
        <v>563.70000000000005</v>
      </c>
      <c r="W76" s="284">
        <v>1471190</v>
      </c>
      <c r="X76" s="284"/>
      <c r="Y76" s="285">
        <v>2011005</v>
      </c>
      <c r="Z76" s="285"/>
      <c r="AA76" s="285"/>
      <c r="AB76" s="285">
        <v>259865.85</v>
      </c>
      <c r="AC76" s="285">
        <v>89486.46</v>
      </c>
      <c r="AD76" s="285"/>
      <c r="AE76" s="103">
        <f t="shared" si="10"/>
        <v>461947.46</v>
      </c>
      <c r="AF76" s="37">
        <f t="shared" si="11"/>
        <v>0</v>
      </c>
      <c r="AG76" s="26">
        <f t="shared" si="7"/>
        <v>461947.46</v>
      </c>
      <c r="AH76" s="17">
        <f t="shared" si="12"/>
        <v>2532854.9699999997</v>
      </c>
      <c r="AI76" s="19">
        <f t="shared" si="13"/>
        <v>2360357.31</v>
      </c>
      <c r="AJ76" s="32">
        <f t="shared" si="14"/>
        <v>172497.65999999968</v>
      </c>
    </row>
    <row r="77" spans="1:36" s="51" customFormat="1" x14ac:dyDescent="0.2">
      <c r="A77" s="51" t="s">
        <v>480</v>
      </c>
      <c r="B77" s="51" t="s">
        <v>481</v>
      </c>
      <c r="C77" s="92">
        <v>1933</v>
      </c>
      <c r="D77" s="93" t="s">
        <v>1157</v>
      </c>
      <c r="E77" s="277" t="s">
        <v>2188</v>
      </c>
      <c r="F77" s="282">
        <v>166101.14000000001</v>
      </c>
      <c r="G77" s="282">
        <v>0</v>
      </c>
      <c r="H77" s="282">
        <v>203856.03</v>
      </c>
      <c r="I77" s="282"/>
      <c r="J77" s="277">
        <v>111799.64</v>
      </c>
      <c r="K77" s="277">
        <v>30530</v>
      </c>
      <c r="L77" s="283"/>
      <c r="M77" s="283"/>
      <c r="N77" s="283"/>
      <c r="O77" s="283"/>
      <c r="P77" s="277"/>
      <c r="Q77" s="277">
        <v>-1448697.25</v>
      </c>
      <c r="R77" s="277">
        <v>2051654.89</v>
      </c>
      <c r="S77" s="284">
        <v>400.9</v>
      </c>
      <c r="T77" s="284">
        <v>1192298.33</v>
      </c>
      <c r="U77" s="284"/>
      <c r="V77" s="284"/>
      <c r="W77" s="284">
        <v>1283270</v>
      </c>
      <c r="X77" s="284"/>
      <c r="Y77" s="285">
        <v>1896725</v>
      </c>
      <c r="Z77" s="285"/>
      <c r="AA77" s="285"/>
      <c r="AB77" s="285">
        <v>522828.06</v>
      </c>
      <c r="AC77" s="285">
        <v>127503</v>
      </c>
      <c r="AD77" s="285"/>
      <c r="AE77" s="103">
        <f t="shared" si="10"/>
        <v>369957.17000000004</v>
      </c>
      <c r="AF77" s="37">
        <f t="shared" si="11"/>
        <v>0</v>
      </c>
      <c r="AG77" s="26">
        <f t="shared" si="7"/>
        <v>369957.17000000004</v>
      </c>
      <c r="AH77" s="17">
        <f t="shared" si="12"/>
        <v>2475969.23</v>
      </c>
      <c r="AI77" s="19">
        <f t="shared" si="13"/>
        <v>2547056.06</v>
      </c>
      <c r="AJ77" s="32">
        <f t="shared" si="14"/>
        <v>-71086.830000000075</v>
      </c>
    </row>
    <row r="78" spans="1:36" x14ac:dyDescent="0.2">
      <c r="A78" s="1" t="s">
        <v>484</v>
      </c>
      <c r="B78" s="1" t="s">
        <v>485</v>
      </c>
      <c r="C78" s="92">
        <v>3743</v>
      </c>
      <c r="D78" s="93" t="s">
        <v>1158</v>
      </c>
      <c r="E78" s="277" t="s">
        <v>2080</v>
      </c>
      <c r="F78" s="282">
        <v>352826.63</v>
      </c>
      <c r="G78" s="282">
        <v>0</v>
      </c>
      <c r="H78" s="282">
        <v>93046.6</v>
      </c>
      <c r="J78" s="277">
        <v>749041.94</v>
      </c>
      <c r="K78" s="277">
        <v>96041.24</v>
      </c>
      <c r="R78" s="277">
        <v>1625943.2</v>
      </c>
      <c r="T78" s="284">
        <v>1417287.77</v>
      </c>
      <c r="V78" s="284">
        <v>821.81</v>
      </c>
      <c r="W78" s="284">
        <v>674480</v>
      </c>
      <c r="Y78" s="285">
        <v>1270193</v>
      </c>
      <c r="AB78" s="285">
        <v>513197.49</v>
      </c>
      <c r="AC78" s="285">
        <v>180168.81</v>
      </c>
      <c r="AE78" s="103">
        <f t="shared" si="10"/>
        <v>445873.23</v>
      </c>
      <c r="AF78" s="37">
        <f t="shared" si="11"/>
        <v>0</v>
      </c>
      <c r="AG78" s="26">
        <f t="shared" si="7"/>
        <v>445873.23</v>
      </c>
      <c r="AH78" s="17">
        <f t="shared" si="12"/>
        <v>2092589.58</v>
      </c>
      <c r="AI78" s="19">
        <f t="shared" si="13"/>
        <v>1963559.3</v>
      </c>
      <c r="AJ78" s="32">
        <f t="shared" si="14"/>
        <v>129030.28000000003</v>
      </c>
    </row>
    <row r="79" spans="1:36" x14ac:dyDescent="0.2">
      <c r="A79" s="1" t="s">
        <v>484</v>
      </c>
      <c r="B79" s="1" t="s">
        <v>485</v>
      </c>
      <c r="C79" s="92">
        <v>3747</v>
      </c>
      <c r="D79" s="93" t="s">
        <v>1159</v>
      </c>
      <c r="E79" s="277" t="s">
        <v>2081</v>
      </c>
      <c r="F79" s="282">
        <v>74447.42</v>
      </c>
      <c r="G79" s="282">
        <v>0</v>
      </c>
      <c r="H79" s="282">
        <v>51338.239999999998</v>
      </c>
      <c r="J79" s="277">
        <v>369934.78</v>
      </c>
      <c r="K79" s="277">
        <v>127333.73</v>
      </c>
      <c r="R79" s="277">
        <v>1700209.39</v>
      </c>
      <c r="T79" s="284">
        <v>1781552.37</v>
      </c>
      <c r="V79" s="284">
        <v>444.61</v>
      </c>
      <c r="W79" s="284">
        <v>722610</v>
      </c>
      <c r="X79" s="284">
        <v>17990</v>
      </c>
      <c r="Y79" s="285">
        <v>1577610</v>
      </c>
      <c r="AB79" s="285">
        <v>847001.8</v>
      </c>
      <c r="AC79" s="285">
        <v>124936.56</v>
      </c>
      <c r="AE79" s="103">
        <f t="shared" si="10"/>
        <v>125785.66</v>
      </c>
      <c r="AF79" s="37">
        <f t="shared" si="11"/>
        <v>0</v>
      </c>
      <c r="AG79" s="26">
        <f t="shared" si="7"/>
        <v>125785.66</v>
      </c>
      <c r="AH79" s="17">
        <f t="shared" si="12"/>
        <v>2522596.9800000004</v>
      </c>
      <c r="AI79" s="19">
        <f t="shared" si="13"/>
        <v>2549548.36</v>
      </c>
      <c r="AJ79" s="32">
        <f t="shared" si="14"/>
        <v>-26951.379999999423</v>
      </c>
    </row>
    <row r="80" spans="1:36" x14ac:dyDescent="0.2">
      <c r="A80" s="1" t="s">
        <v>484</v>
      </c>
      <c r="B80" s="1" t="s">
        <v>485</v>
      </c>
      <c r="C80" s="92">
        <v>3095</v>
      </c>
      <c r="D80" s="93" t="s">
        <v>1160</v>
      </c>
      <c r="E80" s="277" t="s">
        <v>2082</v>
      </c>
      <c r="F80" s="282">
        <v>237435.28</v>
      </c>
      <c r="G80" s="282">
        <v>0</v>
      </c>
      <c r="H80" s="282">
        <v>69074.350000000006</v>
      </c>
      <c r="J80" s="277">
        <v>405781.36</v>
      </c>
      <c r="K80" s="277">
        <v>75465.98</v>
      </c>
      <c r="O80" s="283">
        <v>0</v>
      </c>
      <c r="Q80" s="277">
        <v>631.5</v>
      </c>
      <c r="R80" s="277">
        <v>1448416.88</v>
      </c>
      <c r="T80" s="284">
        <v>1300912.98</v>
      </c>
      <c r="V80" s="284">
        <v>584.89</v>
      </c>
      <c r="W80" s="284">
        <v>904140</v>
      </c>
      <c r="Y80" s="285">
        <v>1366540</v>
      </c>
      <c r="AB80" s="285">
        <v>603439.19999999995</v>
      </c>
      <c r="AC80" s="285">
        <v>136969.01999999999</v>
      </c>
      <c r="AE80" s="103">
        <f t="shared" si="10"/>
        <v>306509.63</v>
      </c>
      <c r="AF80" s="37">
        <f t="shared" si="11"/>
        <v>0</v>
      </c>
      <c r="AG80" s="26">
        <f t="shared" si="7"/>
        <v>306509.63</v>
      </c>
      <c r="AH80" s="17">
        <f t="shared" si="12"/>
        <v>2205637.87</v>
      </c>
      <c r="AI80" s="19">
        <f t="shared" si="13"/>
        <v>2106948.2199999997</v>
      </c>
      <c r="AJ80" s="32">
        <f t="shared" si="14"/>
        <v>98689.650000000373</v>
      </c>
    </row>
    <row r="81" spans="1:36" x14ac:dyDescent="0.2">
      <c r="A81" s="1" t="s">
        <v>484</v>
      </c>
      <c r="B81" s="1" t="s">
        <v>485</v>
      </c>
      <c r="C81" s="92">
        <v>1530</v>
      </c>
      <c r="D81" s="93" t="s">
        <v>1161</v>
      </c>
      <c r="E81" s="277" t="s">
        <v>2083</v>
      </c>
      <c r="F81" s="282">
        <v>119152.79</v>
      </c>
      <c r="G81" s="282">
        <v>0</v>
      </c>
      <c r="H81" s="282">
        <v>24230.99</v>
      </c>
      <c r="J81" s="277">
        <v>454986.34</v>
      </c>
      <c r="K81" s="277">
        <v>405786.72</v>
      </c>
      <c r="R81" s="277">
        <v>2079850.72</v>
      </c>
      <c r="T81" s="284">
        <v>1040631.17</v>
      </c>
      <c r="V81" s="284">
        <v>454.6</v>
      </c>
      <c r="W81" s="284">
        <v>1183230</v>
      </c>
      <c r="Y81" s="285">
        <v>1654380</v>
      </c>
      <c r="AA81" s="285">
        <v>3980</v>
      </c>
      <c r="AB81" s="285">
        <v>405196.52</v>
      </c>
      <c r="AC81" s="285">
        <v>178675.36</v>
      </c>
      <c r="AE81" s="103">
        <f t="shared" si="10"/>
        <v>143383.78</v>
      </c>
      <c r="AF81" s="37">
        <f t="shared" si="11"/>
        <v>0</v>
      </c>
      <c r="AG81" s="26">
        <f t="shared" si="7"/>
        <v>143383.78</v>
      </c>
      <c r="AH81" s="17">
        <f t="shared" si="12"/>
        <v>2224315.77</v>
      </c>
      <c r="AI81" s="19">
        <f t="shared" si="13"/>
        <v>2242231.88</v>
      </c>
      <c r="AJ81" s="32">
        <f t="shared" si="14"/>
        <v>-17916.10999999987</v>
      </c>
    </row>
    <row r="82" spans="1:36" x14ac:dyDescent="0.2">
      <c r="A82" s="1" t="s">
        <v>484</v>
      </c>
      <c r="B82" s="1" t="s">
        <v>485</v>
      </c>
      <c r="C82" s="92">
        <v>4004</v>
      </c>
      <c r="D82" s="93" t="s">
        <v>1162</v>
      </c>
      <c r="E82" s="277" t="s">
        <v>2084</v>
      </c>
      <c r="F82" s="282">
        <v>146356.66</v>
      </c>
      <c r="G82" s="282">
        <v>0</v>
      </c>
      <c r="H82" s="282">
        <v>84318.41</v>
      </c>
      <c r="J82" s="277">
        <v>418913.51</v>
      </c>
      <c r="K82" s="277">
        <v>92180.45</v>
      </c>
      <c r="Q82" s="277">
        <v>-128793.55</v>
      </c>
      <c r="R82" s="277">
        <v>1478004.6</v>
      </c>
      <c r="T82" s="284">
        <v>1315068.3400000001</v>
      </c>
      <c r="V82" s="284">
        <v>298.63</v>
      </c>
      <c r="W82" s="284">
        <v>729360</v>
      </c>
      <c r="Y82" s="285">
        <v>1166178</v>
      </c>
      <c r="AB82" s="285">
        <v>501398.33</v>
      </c>
      <c r="AC82" s="285">
        <v>119321.57</v>
      </c>
      <c r="AE82" s="103">
        <f t="shared" si="10"/>
        <v>230675.07</v>
      </c>
      <c r="AF82" s="37">
        <f t="shared" si="11"/>
        <v>0</v>
      </c>
      <c r="AG82" s="26">
        <f t="shared" si="7"/>
        <v>230675.07</v>
      </c>
      <c r="AH82" s="17">
        <f t="shared" si="12"/>
        <v>2044726.97</v>
      </c>
      <c r="AI82" s="19">
        <f t="shared" si="13"/>
        <v>1786897.9000000001</v>
      </c>
      <c r="AJ82" s="32">
        <f t="shared" si="14"/>
        <v>257829.06999999983</v>
      </c>
    </row>
    <row r="83" spans="1:36" x14ac:dyDescent="0.2">
      <c r="A83" s="1" t="s">
        <v>484</v>
      </c>
      <c r="B83" s="1" t="s">
        <v>485</v>
      </c>
      <c r="C83" s="92">
        <v>6265</v>
      </c>
      <c r="D83" s="93" t="s">
        <v>1163</v>
      </c>
      <c r="E83" s="277" t="s">
        <v>2085</v>
      </c>
      <c r="F83" s="282">
        <v>312878.08000000002</v>
      </c>
      <c r="G83" s="282">
        <v>0</v>
      </c>
      <c r="H83" s="282">
        <v>95055.28</v>
      </c>
      <c r="J83" s="277">
        <v>260310.75</v>
      </c>
      <c r="K83" s="277">
        <v>66544.45</v>
      </c>
      <c r="O83" s="283">
        <v>0</v>
      </c>
      <c r="Q83" s="277">
        <v>600</v>
      </c>
      <c r="R83" s="277">
        <v>1774409.19</v>
      </c>
      <c r="T83" s="284">
        <v>1851193.37</v>
      </c>
      <c r="V83" s="284">
        <v>791.31</v>
      </c>
      <c r="W83" s="284">
        <v>2173560</v>
      </c>
      <c r="Y83" s="285">
        <v>2897864</v>
      </c>
      <c r="AA83" s="285">
        <v>2540</v>
      </c>
      <c r="AB83" s="285">
        <v>672635.87</v>
      </c>
      <c r="AC83" s="285">
        <v>139824.24</v>
      </c>
      <c r="AE83" s="103">
        <f t="shared" si="10"/>
        <v>407933.36</v>
      </c>
      <c r="AF83" s="37">
        <f t="shared" si="11"/>
        <v>0</v>
      </c>
      <c r="AG83" s="26">
        <f t="shared" si="7"/>
        <v>407933.36</v>
      </c>
      <c r="AH83" s="17">
        <f t="shared" si="12"/>
        <v>4025544.68</v>
      </c>
      <c r="AI83" s="19">
        <f t="shared" si="13"/>
        <v>3712864.1100000003</v>
      </c>
      <c r="AJ83" s="32">
        <f t="shared" si="14"/>
        <v>312680.56999999983</v>
      </c>
    </row>
    <row r="84" spans="1:36" x14ac:dyDescent="0.2">
      <c r="A84" s="1" t="s">
        <v>484</v>
      </c>
      <c r="B84" s="1" t="s">
        <v>485</v>
      </c>
      <c r="C84" s="92">
        <v>4051</v>
      </c>
      <c r="D84" s="93" t="s">
        <v>1164</v>
      </c>
      <c r="E84" s="277" t="s">
        <v>2086</v>
      </c>
      <c r="F84" s="282">
        <v>179500.12</v>
      </c>
      <c r="G84" s="282">
        <v>0</v>
      </c>
      <c r="H84" s="282">
        <v>34982</v>
      </c>
      <c r="J84" s="277">
        <v>510451.81</v>
      </c>
      <c r="K84" s="277">
        <v>101983.09</v>
      </c>
      <c r="R84" s="277">
        <v>1568940.19</v>
      </c>
      <c r="T84" s="284">
        <v>1597573.76</v>
      </c>
      <c r="V84" s="284">
        <v>654.53</v>
      </c>
      <c r="W84" s="284">
        <v>928640</v>
      </c>
      <c r="Y84" s="285">
        <v>1613640</v>
      </c>
      <c r="AA84" s="285">
        <v>2480</v>
      </c>
      <c r="AB84" s="285">
        <v>710239.21</v>
      </c>
      <c r="AC84" s="285">
        <v>117103.87</v>
      </c>
      <c r="AE84" s="103">
        <f t="shared" si="10"/>
        <v>214482.12</v>
      </c>
      <c r="AF84" s="37">
        <f t="shared" si="11"/>
        <v>0</v>
      </c>
      <c r="AG84" s="26">
        <f t="shared" si="7"/>
        <v>214482.12</v>
      </c>
      <c r="AH84" s="17">
        <f t="shared" si="12"/>
        <v>2526868.29</v>
      </c>
      <c r="AI84" s="19">
        <f t="shared" si="13"/>
        <v>2443463.08</v>
      </c>
      <c r="AJ84" s="32">
        <f t="shared" si="14"/>
        <v>83405.209999999963</v>
      </c>
    </row>
    <row r="85" spans="1:36" x14ac:dyDescent="0.2">
      <c r="A85" s="1" t="s">
        <v>484</v>
      </c>
      <c r="B85" s="1" t="s">
        <v>485</v>
      </c>
      <c r="C85" s="92">
        <v>3423</v>
      </c>
      <c r="D85" s="93" t="s">
        <v>1165</v>
      </c>
      <c r="E85" s="277" t="s">
        <v>2087</v>
      </c>
      <c r="F85" s="282">
        <v>266854.03000000003</v>
      </c>
      <c r="G85" s="282">
        <v>0</v>
      </c>
      <c r="H85" s="282">
        <v>27012.639999999999</v>
      </c>
      <c r="J85" s="277">
        <v>559947.98</v>
      </c>
      <c r="K85" s="277">
        <v>17246.34</v>
      </c>
      <c r="R85" s="277">
        <v>1499346.49</v>
      </c>
      <c r="T85" s="284">
        <v>1736752.93</v>
      </c>
      <c r="V85" s="284">
        <v>1903.32</v>
      </c>
      <c r="W85" s="284">
        <v>691650</v>
      </c>
      <c r="Y85" s="285">
        <v>1492280</v>
      </c>
      <c r="AB85" s="285">
        <v>777713.93</v>
      </c>
      <c r="AC85" s="285">
        <v>191868.33</v>
      </c>
      <c r="AE85" s="103">
        <f t="shared" si="10"/>
        <v>293866.67000000004</v>
      </c>
      <c r="AF85" s="37">
        <f t="shared" si="11"/>
        <v>0</v>
      </c>
      <c r="AG85" s="26">
        <f t="shared" si="7"/>
        <v>293866.67000000004</v>
      </c>
      <c r="AH85" s="17">
        <f t="shared" si="12"/>
        <v>2430306.25</v>
      </c>
      <c r="AI85" s="19">
        <f t="shared" si="13"/>
        <v>2461862.2600000002</v>
      </c>
      <c r="AJ85" s="32">
        <f t="shared" si="14"/>
        <v>-31556.010000000242</v>
      </c>
    </row>
    <row r="86" spans="1:36" x14ac:dyDescent="0.2">
      <c r="A86" s="1" t="s">
        <v>484</v>
      </c>
      <c r="B86" s="1" t="s">
        <v>485</v>
      </c>
      <c r="C86" s="92">
        <v>1355</v>
      </c>
      <c r="D86" s="93" t="s">
        <v>1166</v>
      </c>
      <c r="E86" s="277" t="s">
        <v>2195</v>
      </c>
      <c r="F86" s="282">
        <v>203620.98</v>
      </c>
      <c r="G86" s="282">
        <v>0</v>
      </c>
      <c r="H86" s="282">
        <v>42289.61</v>
      </c>
      <c r="J86" s="277">
        <v>512470.71</v>
      </c>
      <c r="K86" s="277">
        <v>70138.47</v>
      </c>
      <c r="R86" s="277">
        <v>2293429.0699999998</v>
      </c>
      <c r="T86" s="284">
        <v>928630.91</v>
      </c>
      <c r="U86" s="284">
        <v>4600</v>
      </c>
      <c r="V86" s="284">
        <v>445.19</v>
      </c>
      <c r="W86" s="284">
        <v>1141920</v>
      </c>
      <c r="X86" s="284">
        <v>380</v>
      </c>
      <c r="Y86" s="285">
        <v>1406088</v>
      </c>
      <c r="AB86" s="285">
        <v>473370.99</v>
      </c>
      <c r="AC86" s="285">
        <v>99797.59</v>
      </c>
      <c r="AE86" s="103">
        <f t="shared" si="10"/>
        <v>245910.59000000003</v>
      </c>
      <c r="AF86" s="37">
        <f t="shared" si="11"/>
        <v>0</v>
      </c>
      <c r="AG86" s="26">
        <f t="shared" si="7"/>
        <v>245910.59000000003</v>
      </c>
      <c r="AH86" s="17">
        <f t="shared" si="12"/>
        <v>2075976.1</v>
      </c>
      <c r="AI86" s="19">
        <f t="shared" si="13"/>
        <v>1979256.58</v>
      </c>
      <c r="AJ86" s="32">
        <f t="shared" si="14"/>
        <v>96719.520000000019</v>
      </c>
    </row>
    <row r="87" spans="1:36" x14ac:dyDescent="0.2">
      <c r="A87" s="1" t="s">
        <v>488</v>
      </c>
      <c r="B87" s="1" t="s">
        <v>489</v>
      </c>
      <c r="C87" s="92">
        <v>2146</v>
      </c>
      <c r="D87" s="93" t="s">
        <v>1167</v>
      </c>
      <c r="E87" s="277" t="s">
        <v>2088</v>
      </c>
      <c r="F87" s="282">
        <v>626685.28</v>
      </c>
      <c r="G87" s="282">
        <v>0</v>
      </c>
      <c r="H87" s="282">
        <v>49658.06</v>
      </c>
      <c r="J87" s="277">
        <v>832894.06</v>
      </c>
      <c r="K87" s="277">
        <v>24055.1</v>
      </c>
      <c r="N87" s="283">
        <v>98000</v>
      </c>
      <c r="Q87" s="277">
        <v>-294274.40999999997</v>
      </c>
      <c r="R87" s="277">
        <v>1525529.54</v>
      </c>
      <c r="T87" s="284">
        <v>794119.47</v>
      </c>
      <c r="V87" s="284">
        <v>761.48</v>
      </c>
      <c r="W87" s="284">
        <v>534099.09</v>
      </c>
      <c r="Y87" s="285">
        <v>719627.09</v>
      </c>
      <c r="AB87" s="285">
        <v>357876.32</v>
      </c>
      <c r="AC87" s="285">
        <v>42904.26</v>
      </c>
      <c r="AE87" s="103">
        <f t="shared" si="10"/>
        <v>676343.34000000008</v>
      </c>
      <c r="AF87" s="37">
        <f t="shared" si="11"/>
        <v>98000</v>
      </c>
      <c r="AG87" s="26">
        <f t="shared" ref="AG87:AG150" si="15">AE87-AF87</f>
        <v>578343.34000000008</v>
      </c>
      <c r="AH87" s="17">
        <f t="shared" si="12"/>
        <v>1328980.04</v>
      </c>
      <c r="AI87" s="19">
        <f t="shared" si="13"/>
        <v>1120407.67</v>
      </c>
      <c r="AJ87" s="32">
        <f t="shared" si="14"/>
        <v>208572.37000000011</v>
      </c>
    </row>
    <row r="88" spans="1:36" x14ac:dyDescent="0.2">
      <c r="A88" s="1" t="s">
        <v>488</v>
      </c>
      <c r="B88" s="1" t="s">
        <v>489</v>
      </c>
      <c r="C88" s="92">
        <v>1277</v>
      </c>
      <c r="D88" s="93" t="s">
        <v>1168</v>
      </c>
      <c r="E88" s="277" t="s">
        <v>2089</v>
      </c>
      <c r="F88" s="282">
        <v>209893.13</v>
      </c>
      <c r="G88" s="282">
        <v>0</v>
      </c>
      <c r="H88" s="282">
        <v>29129.34</v>
      </c>
      <c r="J88" s="277">
        <v>430862.17</v>
      </c>
      <c r="K88" s="277">
        <v>85231.42</v>
      </c>
      <c r="M88" s="283">
        <v>73000</v>
      </c>
      <c r="N88" s="283">
        <v>37000</v>
      </c>
      <c r="Q88" s="277">
        <v>-652790.43999999994</v>
      </c>
      <c r="R88" s="277">
        <v>1451545.03</v>
      </c>
      <c r="T88" s="284">
        <v>386519.28</v>
      </c>
      <c r="V88" s="284">
        <v>481.36</v>
      </c>
      <c r="W88" s="284">
        <v>606010</v>
      </c>
      <c r="Y88" s="285">
        <v>794290</v>
      </c>
      <c r="AB88" s="285">
        <v>287211.82</v>
      </c>
      <c r="AC88" s="285">
        <v>55207.35</v>
      </c>
      <c r="AE88" s="103">
        <f t="shared" si="10"/>
        <v>239022.47</v>
      </c>
      <c r="AF88" s="37">
        <f t="shared" si="11"/>
        <v>110000</v>
      </c>
      <c r="AG88" s="26">
        <f t="shared" si="15"/>
        <v>129022.47</v>
      </c>
      <c r="AH88" s="17">
        <f t="shared" si="12"/>
        <v>993010.64</v>
      </c>
      <c r="AI88" s="19">
        <f t="shared" si="13"/>
        <v>1136709.1700000002</v>
      </c>
      <c r="AJ88" s="32">
        <f t="shared" si="14"/>
        <v>-143698.53000000014</v>
      </c>
    </row>
    <row r="89" spans="1:36" x14ac:dyDescent="0.2">
      <c r="A89" s="1" t="s">
        <v>488</v>
      </c>
      <c r="B89" s="1" t="s">
        <v>489</v>
      </c>
      <c r="C89" s="92">
        <v>2783</v>
      </c>
      <c r="D89" s="93" t="s">
        <v>1169</v>
      </c>
      <c r="E89" s="277" t="s">
        <v>2090</v>
      </c>
      <c r="F89" s="282">
        <v>597784.04</v>
      </c>
      <c r="G89" s="282">
        <v>0</v>
      </c>
      <c r="H89" s="282">
        <v>48839.77</v>
      </c>
      <c r="J89" s="277">
        <v>2353850.7799999998</v>
      </c>
      <c r="K89" s="277">
        <v>8556.91</v>
      </c>
      <c r="M89" s="283">
        <v>50000</v>
      </c>
      <c r="N89" s="283">
        <v>70000</v>
      </c>
      <c r="Q89" s="277">
        <v>2586724.9900000002</v>
      </c>
      <c r="R89" s="277">
        <v>328050.34000000003</v>
      </c>
      <c r="T89" s="284">
        <v>562187.32999999996</v>
      </c>
      <c r="V89" s="284">
        <v>822.05</v>
      </c>
      <c r="W89" s="284">
        <v>802400</v>
      </c>
      <c r="Y89" s="285">
        <v>894995</v>
      </c>
      <c r="AA89" s="285">
        <v>1600</v>
      </c>
      <c r="AB89" s="285">
        <v>353791.69</v>
      </c>
      <c r="AC89" s="285">
        <v>130745</v>
      </c>
      <c r="AE89" s="103">
        <f t="shared" si="10"/>
        <v>646623.81000000006</v>
      </c>
      <c r="AF89" s="37">
        <f t="shared" si="11"/>
        <v>120000</v>
      </c>
      <c r="AG89" s="26">
        <f t="shared" si="15"/>
        <v>526623.81000000006</v>
      </c>
      <c r="AH89" s="17">
        <f t="shared" si="12"/>
        <v>1365409.38</v>
      </c>
      <c r="AI89" s="19">
        <f t="shared" si="13"/>
        <v>1381131.69</v>
      </c>
      <c r="AJ89" s="32">
        <f t="shared" si="14"/>
        <v>-15722.310000000056</v>
      </c>
    </row>
    <row r="90" spans="1:36" x14ac:dyDescent="0.2">
      <c r="A90" s="1" t="s">
        <v>488</v>
      </c>
      <c r="B90" s="1" t="s">
        <v>489</v>
      </c>
      <c r="C90" s="92">
        <v>1769</v>
      </c>
      <c r="D90" s="93" t="s">
        <v>1170</v>
      </c>
      <c r="E90" s="277" t="s">
        <v>2183</v>
      </c>
      <c r="F90" s="282">
        <v>415683.78</v>
      </c>
      <c r="G90" s="282">
        <v>0</v>
      </c>
      <c r="H90" s="282">
        <v>24444.38</v>
      </c>
      <c r="J90" s="277">
        <v>320917.09000000003</v>
      </c>
      <c r="K90" s="277">
        <v>49973.46</v>
      </c>
      <c r="M90" s="283">
        <v>130000</v>
      </c>
      <c r="N90" s="283">
        <v>66750</v>
      </c>
      <c r="Q90" s="277">
        <v>-1230148.1599999999</v>
      </c>
      <c r="R90" s="277">
        <v>1852229.71</v>
      </c>
      <c r="T90" s="284">
        <v>583152.56000000006</v>
      </c>
      <c r="V90" s="284">
        <v>460.09</v>
      </c>
      <c r="W90" s="284">
        <v>741870</v>
      </c>
      <c r="Y90" s="285">
        <v>919470</v>
      </c>
      <c r="AB90" s="285">
        <v>344729.99</v>
      </c>
      <c r="AC90" s="285">
        <v>60340.5</v>
      </c>
      <c r="AE90" s="103">
        <f t="shared" si="10"/>
        <v>440128.16000000003</v>
      </c>
      <c r="AF90" s="37">
        <f t="shared" si="11"/>
        <v>196750</v>
      </c>
      <c r="AG90" s="26">
        <f t="shared" si="15"/>
        <v>243378.16000000003</v>
      </c>
      <c r="AH90" s="17">
        <f t="shared" si="12"/>
        <v>1325482.6499999999</v>
      </c>
      <c r="AI90" s="19">
        <f t="shared" si="13"/>
        <v>1324540.49</v>
      </c>
      <c r="AJ90" s="32">
        <f t="shared" si="14"/>
        <v>942.15999999991618</v>
      </c>
    </row>
    <row r="91" spans="1:36" x14ac:dyDescent="0.2">
      <c r="A91" s="1" t="s">
        <v>492</v>
      </c>
      <c r="B91" s="1" t="s">
        <v>493</v>
      </c>
      <c r="C91" s="92">
        <v>5781</v>
      </c>
      <c r="D91" s="93" t="s">
        <v>1171</v>
      </c>
      <c r="E91" s="277" t="s">
        <v>2091</v>
      </c>
      <c r="F91" s="282">
        <v>248041.1</v>
      </c>
      <c r="G91" s="282">
        <v>0</v>
      </c>
      <c r="H91" s="282">
        <v>93987.33</v>
      </c>
      <c r="J91" s="277">
        <v>404137.64</v>
      </c>
      <c r="K91" s="277">
        <v>3560.25</v>
      </c>
      <c r="O91" s="283">
        <v>14.02</v>
      </c>
      <c r="Q91" s="277">
        <v>-1795745.62</v>
      </c>
      <c r="R91" s="277">
        <v>2483113.87</v>
      </c>
      <c r="T91" s="284">
        <v>1629775</v>
      </c>
      <c r="V91" s="284">
        <v>497.23</v>
      </c>
      <c r="W91" s="284">
        <v>1178460</v>
      </c>
      <c r="X91" s="284">
        <v>13500</v>
      </c>
      <c r="Y91" s="285">
        <v>1864880</v>
      </c>
      <c r="AB91" s="285">
        <v>809639.99</v>
      </c>
      <c r="AC91" s="285">
        <v>60420.19</v>
      </c>
      <c r="AE91" s="103">
        <f t="shared" si="10"/>
        <v>342028.43</v>
      </c>
      <c r="AF91" s="37">
        <f t="shared" si="11"/>
        <v>14.02</v>
      </c>
      <c r="AG91" s="26">
        <f t="shared" si="15"/>
        <v>342014.41</v>
      </c>
      <c r="AH91" s="17">
        <f t="shared" si="12"/>
        <v>2822232.23</v>
      </c>
      <c r="AI91" s="19">
        <f t="shared" si="13"/>
        <v>2734940.18</v>
      </c>
      <c r="AJ91" s="32">
        <f t="shared" si="14"/>
        <v>87292.049999999814</v>
      </c>
    </row>
    <row r="92" spans="1:36" x14ac:dyDescent="0.2">
      <c r="A92" s="1" t="s">
        <v>492</v>
      </c>
      <c r="B92" s="1" t="s">
        <v>493</v>
      </c>
      <c r="C92" s="92">
        <v>2515</v>
      </c>
      <c r="D92" s="93" t="s">
        <v>1172</v>
      </c>
      <c r="E92" s="277" t="s">
        <v>2092</v>
      </c>
      <c r="F92" s="282">
        <v>117415.45</v>
      </c>
      <c r="G92" s="282">
        <v>0</v>
      </c>
      <c r="H92" s="282">
        <v>55829.53</v>
      </c>
      <c r="J92" s="277">
        <v>119483.22</v>
      </c>
      <c r="K92" s="277">
        <v>39464.080000000002</v>
      </c>
      <c r="Q92" s="277">
        <v>-1658155.32</v>
      </c>
      <c r="R92" s="277">
        <v>1997915.47</v>
      </c>
      <c r="T92" s="284">
        <v>1127621.1599999999</v>
      </c>
      <c r="V92" s="284">
        <v>285.41000000000003</v>
      </c>
      <c r="W92" s="284">
        <v>493650</v>
      </c>
      <c r="X92" s="284">
        <v>13500</v>
      </c>
      <c r="Y92" s="285">
        <v>1024780</v>
      </c>
      <c r="AB92" s="285">
        <v>516121.66</v>
      </c>
      <c r="AC92" s="285">
        <v>79860.78</v>
      </c>
      <c r="AE92" s="103">
        <f t="shared" si="10"/>
        <v>173244.97999999998</v>
      </c>
      <c r="AF92" s="37">
        <f t="shared" si="11"/>
        <v>0</v>
      </c>
      <c r="AG92" s="26">
        <f t="shared" si="15"/>
        <v>173244.97999999998</v>
      </c>
      <c r="AH92" s="17">
        <f t="shared" si="12"/>
        <v>1635056.5699999998</v>
      </c>
      <c r="AI92" s="19">
        <f t="shared" si="13"/>
        <v>1620762.44</v>
      </c>
      <c r="AJ92" s="32">
        <f t="shared" si="14"/>
        <v>14294.129999999888</v>
      </c>
    </row>
    <row r="93" spans="1:36" x14ac:dyDescent="0.2">
      <c r="A93" s="1" t="s">
        <v>492</v>
      </c>
      <c r="B93" s="1" t="s">
        <v>493</v>
      </c>
      <c r="C93" s="92">
        <v>3488</v>
      </c>
      <c r="D93" s="93" t="s">
        <v>1173</v>
      </c>
      <c r="E93" s="277" t="s">
        <v>2093</v>
      </c>
      <c r="F93" s="282">
        <v>273538.74</v>
      </c>
      <c r="G93" s="282">
        <v>3605</v>
      </c>
      <c r="H93" s="282">
        <v>95882.5</v>
      </c>
      <c r="J93" s="277">
        <v>176260.78</v>
      </c>
      <c r="K93" s="277">
        <v>21416.33</v>
      </c>
      <c r="O93" s="283">
        <v>138.4</v>
      </c>
      <c r="Q93" s="277">
        <v>-1867526.86</v>
      </c>
      <c r="R93" s="277">
        <v>2356721.7400000002</v>
      </c>
      <c r="T93" s="284">
        <v>2117054.09</v>
      </c>
      <c r="V93" s="284">
        <v>610.76</v>
      </c>
      <c r="W93" s="284">
        <v>709110</v>
      </c>
      <c r="X93" s="284">
        <v>13500</v>
      </c>
      <c r="Y93" s="285">
        <v>1629185</v>
      </c>
      <c r="AA93" s="285">
        <v>10050</v>
      </c>
      <c r="AB93" s="285">
        <v>975836.67</v>
      </c>
      <c r="AC93" s="285">
        <v>116546.61</v>
      </c>
      <c r="AE93" s="103">
        <f t="shared" si="10"/>
        <v>373026.24</v>
      </c>
      <c r="AF93" s="37">
        <f t="shared" si="11"/>
        <v>138.4</v>
      </c>
      <c r="AG93" s="26">
        <f t="shared" si="15"/>
        <v>372887.83999999997</v>
      </c>
      <c r="AH93" s="17">
        <f t="shared" si="12"/>
        <v>2840274.8499999996</v>
      </c>
      <c r="AI93" s="19">
        <f t="shared" si="13"/>
        <v>2731618.28</v>
      </c>
      <c r="AJ93" s="32">
        <f t="shared" si="14"/>
        <v>108656.56999999983</v>
      </c>
    </row>
    <row r="94" spans="1:36" x14ac:dyDescent="0.2">
      <c r="A94" s="1" t="s">
        <v>492</v>
      </c>
      <c r="B94" s="1" t="s">
        <v>493</v>
      </c>
      <c r="C94" s="92">
        <v>5980</v>
      </c>
      <c r="D94" s="93" t="s">
        <v>1174</v>
      </c>
      <c r="E94" s="277" t="s">
        <v>2094</v>
      </c>
      <c r="F94" s="282">
        <v>38968</v>
      </c>
      <c r="G94" s="282">
        <v>0</v>
      </c>
      <c r="H94" s="282">
        <v>97882.67</v>
      </c>
      <c r="J94" s="277">
        <v>73300.98</v>
      </c>
      <c r="K94" s="277">
        <v>-1762.59</v>
      </c>
      <c r="O94" s="283">
        <v>500</v>
      </c>
      <c r="Q94" s="277">
        <v>-305180.09999999998</v>
      </c>
      <c r="R94" s="277">
        <v>679279.9</v>
      </c>
      <c r="T94" s="284">
        <v>1723544.35</v>
      </c>
      <c r="V94" s="284">
        <v>640.08000000000004</v>
      </c>
      <c r="W94" s="284">
        <v>776250</v>
      </c>
      <c r="X94" s="284">
        <v>27000</v>
      </c>
      <c r="Y94" s="285">
        <v>1616944</v>
      </c>
      <c r="AA94" s="285">
        <v>7200</v>
      </c>
      <c r="AB94" s="285">
        <v>1016295.95</v>
      </c>
      <c r="AC94" s="285">
        <v>26509.77</v>
      </c>
      <c r="AE94" s="103">
        <f t="shared" si="10"/>
        <v>136850.66999999998</v>
      </c>
      <c r="AF94" s="37">
        <f t="shared" si="11"/>
        <v>500</v>
      </c>
      <c r="AG94" s="26">
        <f t="shared" si="15"/>
        <v>136350.66999999998</v>
      </c>
      <c r="AH94" s="17">
        <f t="shared" si="12"/>
        <v>2527434.4300000002</v>
      </c>
      <c r="AI94" s="19">
        <f t="shared" si="13"/>
        <v>2666949.7200000002</v>
      </c>
      <c r="AJ94" s="32">
        <f t="shared" si="14"/>
        <v>-139515.29000000004</v>
      </c>
    </row>
    <row r="95" spans="1:36" x14ac:dyDescent="0.2">
      <c r="A95" s="1" t="s">
        <v>492</v>
      </c>
      <c r="B95" s="1" t="s">
        <v>493</v>
      </c>
      <c r="C95" s="92">
        <v>4020</v>
      </c>
      <c r="D95" s="93" t="s">
        <v>1175</v>
      </c>
      <c r="E95" s="277" t="s">
        <v>2095</v>
      </c>
      <c r="F95" s="282">
        <v>223078.32</v>
      </c>
      <c r="G95" s="282">
        <v>0</v>
      </c>
      <c r="H95" s="282">
        <v>141385.18</v>
      </c>
      <c r="J95" s="277">
        <v>554395.05000000005</v>
      </c>
      <c r="K95" s="277">
        <v>136715.54</v>
      </c>
      <c r="Q95" s="277">
        <v>-1939743.04</v>
      </c>
      <c r="R95" s="277">
        <v>3020527.22</v>
      </c>
      <c r="T95" s="284">
        <v>1488661.47</v>
      </c>
      <c r="U95" s="284">
        <v>24688</v>
      </c>
      <c r="V95" s="284">
        <v>610.59</v>
      </c>
      <c r="W95" s="284">
        <v>637740</v>
      </c>
      <c r="X95" s="284">
        <v>18000</v>
      </c>
      <c r="Y95" s="285">
        <v>1259480</v>
      </c>
      <c r="AA95" s="285">
        <v>3215</v>
      </c>
      <c r="AB95" s="285">
        <v>795807.79</v>
      </c>
      <c r="AC95" s="285">
        <v>113342.36</v>
      </c>
      <c r="AE95" s="103">
        <f t="shared" si="10"/>
        <v>364463.5</v>
      </c>
      <c r="AF95" s="37">
        <f t="shared" si="11"/>
        <v>0</v>
      </c>
      <c r="AG95" s="26">
        <f t="shared" si="15"/>
        <v>364463.5</v>
      </c>
      <c r="AH95" s="17">
        <f t="shared" si="12"/>
        <v>2169700.06</v>
      </c>
      <c r="AI95" s="19">
        <f t="shared" si="13"/>
        <v>2171845.15</v>
      </c>
      <c r="AJ95" s="32">
        <f t="shared" si="14"/>
        <v>-2145.089999999851</v>
      </c>
    </row>
    <row r="96" spans="1:36" x14ac:dyDescent="0.2">
      <c r="A96" s="1" t="s">
        <v>492</v>
      </c>
      <c r="B96" s="1" t="s">
        <v>493</v>
      </c>
      <c r="C96" s="92">
        <v>4210</v>
      </c>
      <c r="D96" s="93" t="s">
        <v>1176</v>
      </c>
      <c r="E96" s="277" t="s">
        <v>2096</v>
      </c>
      <c r="F96" s="282">
        <v>167239.18</v>
      </c>
      <c r="G96" s="282">
        <v>0</v>
      </c>
      <c r="H96" s="282">
        <v>46752.7</v>
      </c>
      <c r="J96" s="277">
        <v>4</v>
      </c>
      <c r="K96" s="277">
        <v>53822.559999999998</v>
      </c>
      <c r="O96" s="283">
        <v>175</v>
      </c>
      <c r="Q96" s="277">
        <v>-79831.89</v>
      </c>
      <c r="R96" s="277">
        <v>266818</v>
      </c>
      <c r="T96" s="284">
        <v>1791747.1</v>
      </c>
      <c r="V96" s="284">
        <v>564.15</v>
      </c>
      <c r="W96" s="284">
        <v>539190</v>
      </c>
      <c r="X96" s="284">
        <v>13500</v>
      </c>
      <c r="Y96" s="285">
        <v>1501810</v>
      </c>
      <c r="AA96" s="285">
        <v>19920</v>
      </c>
      <c r="AB96" s="285">
        <v>681158.2</v>
      </c>
      <c r="AC96" s="285">
        <v>27883.72</v>
      </c>
      <c r="AE96" s="103">
        <f t="shared" si="10"/>
        <v>213991.88</v>
      </c>
      <c r="AF96" s="37">
        <f t="shared" si="11"/>
        <v>175</v>
      </c>
      <c r="AG96" s="26">
        <f t="shared" si="15"/>
        <v>213816.88</v>
      </c>
      <c r="AH96" s="17">
        <f t="shared" si="12"/>
        <v>2345001.25</v>
      </c>
      <c r="AI96" s="19">
        <f t="shared" si="13"/>
        <v>2230771.9200000004</v>
      </c>
      <c r="AJ96" s="32">
        <f t="shared" si="14"/>
        <v>114229.32999999961</v>
      </c>
    </row>
    <row r="97" spans="1:36" x14ac:dyDescent="0.2">
      <c r="A97" s="1" t="s">
        <v>492</v>
      </c>
      <c r="B97" s="1" t="s">
        <v>493</v>
      </c>
      <c r="C97" s="92">
        <v>3316</v>
      </c>
      <c r="D97" s="93" t="s">
        <v>1177</v>
      </c>
      <c r="E97" s="277" t="s">
        <v>2097</v>
      </c>
      <c r="F97" s="282">
        <v>183144.07</v>
      </c>
      <c r="G97" s="282">
        <v>0</v>
      </c>
      <c r="H97" s="282">
        <v>97758.26</v>
      </c>
      <c r="J97" s="277">
        <v>5</v>
      </c>
      <c r="K97" s="277">
        <v>26334.55</v>
      </c>
      <c r="O97" s="283">
        <v>1987</v>
      </c>
      <c r="Q97" s="277">
        <v>-1622225.54</v>
      </c>
      <c r="R97" s="277">
        <v>1863128.3</v>
      </c>
      <c r="T97" s="284">
        <v>1206189.83</v>
      </c>
      <c r="V97" s="284">
        <v>373.15</v>
      </c>
      <c r="W97" s="284">
        <v>942540</v>
      </c>
      <c r="X97" s="284">
        <v>27000</v>
      </c>
      <c r="Y97" s="285">
        <v>1491544</v>
      </c>
      <c r="AB97" s="285">
        <v>560925.39</v>
      </c>
      <c r="AC97" s="285">
        <v>17883.47</v>
      </c>
      <c r="AE97" s="103">
        <f t="shared" si="10"/>
        <v>280902.33</v>
      </c>
      <c r="AF97" s="37">
        <f t="shared" si="11"/>
        <v>1987</v>
      </c>
      <c r="AG97" s="26">
        <f t="shared" si="15"/>
        <v>278915.33</v>
      </c>
      <c r="AH97" s="17">
        <f t="shared" si="12"/>
        <v>2176102.98</v>
      </c>
      <c r="AI97" s="19">
        <f t="shared" si="13"/>
        <v>2070352.86</v>
      </c>
      <c r="AJ97" s="32">
        <f t="shared" si="14"/>
        <v>105750.11999999988</v>
      </c>
    </row>
    <row r="98" spans="1:36" x14ac:dyDescent="0.2">
      <c r="A98" s="1" t="s">
        <v>492</v>
      </c>
      <c r="B98" s="1" t="s">
        <v>493</v>
      </c>
      <c r="C98" s="92">
        <v>6867</v>
      </c>
      <c r="D98" s="93" t="s">
        <v>1178</v>
      </c>
      <c r="E98" s="277" t="s">
        <v>2098</v>
      </c>
      <c r="F98" s="282">
        <v>113730.67</v>
      </c>
      <c r="G98" s="282">
        <v>0</v>
      </c>
      <c r="H98" s="282">
        <v>49041.34</v>
      </c>
      <c r="J98" s="277">
        <v>663339.81000000006</v>
      </c>
      <c r="K98" s="277">
        <v>47548.94</v>
      </c>
      <c r="O98" s="283">
        <v>655</v>
      </c>
      <c r="Q98" s="277">
        <v>-57411.040000000001</v>
      </c>
      <c r="R98" s="277">
        <v>1170515.6499999999</v>
      </c>
      <c r="T98" s="284">
        <v>1725310.38</v>
      </c>
      <c r="V98" s="284">
        <v>620.30999999999995</v>
      </c>
      <c r="W98" s="284">
        <v>487730</v>
      </c>
      <c r="X98" s="284">
        <v>11000</v>
      </c>
      <c r="Y98" s="285">
        <v>1246096</v>
      </c>
      <c r="AB98" s="285">
        <v>979638.18</v>
      </c>
      <c r="AC98" s="285">
        <v>234956.55</v>
      </c>
      <c r="AE98" s="103">
        <f t="shared" si="10"/>
        <v>162772.01</v>
      </c>
      <c r="AF98" s="37">
        <f t="shared" si="11"/>
        <v>655</v>
      </c>
      <c r="AG98" s="26">
        <f t="shared" si="15"/>
        <v>162117.01</v>
      </c>
      <c r="AH98" s="17">
        <f t="shared" si="12"/>
        <v>2224660.69</v>
      </c>
      <c r="AI98" s="19">
        <f t="shared" si="13"/>
        <v>2460690.73</v>
      </c>
      <c r="AJ98" s="32">
        <f t="shared" si="14"/>
        <v>-236030.04000000004</v>
      </c>
    </row>
    <row r="99" spans="1:36" x14ac:dyDescent="0.2">
      <c r="A99" s="1" t="s">
        <v>492</v>
      </c>
      <c r="B99" s="1" t="s">
        <v>493</v>
      </c>
      <c r="C99" s="92">
        <v>3657</v>
      </c>
      <c r="D99" s="93" t="s">
        <v>1179</v>
      </c>
      <c r="E99" s="277" t="s">
        <v>2099</v>
      </c>
      <c r="F99" s="282">
        <v>240729.1</v>
      </c>
      <c r="G99" s="282">
        <v>0</v>
      </c>
      <c r="H99" s="282">
        <v>36543.129999999997</v>
      </c>
      <c r="J99" s="277">
        <v>74213.69</v>
      </c>
      <c r="K99" s="277">
        <v>1180.98</v>
      </c>
      <c r="Q99" s="277">
        <v>-1776995.33</v>
      </c>
      <c r="R99" s="277">
        <v>2174004.7799999998</v>
      </c>
      <c r="T99" s="284">
        <v>1134223.08</v>
      </c>
      <c r="V99" s="284">
        <v>410.16</v>
      </c>
      <c r="W99" s="284">
        <v>472080</v>
      </c>
      <c r="Y99" s="285">
        <v>1012280</v>
      </c>
      <c r="AA99" s="285">
        <v>480</v>
      </c>
      <c r="AB99" s="285">
        <v>518096.69</v>
      </c>
      <c r="AC99" s="285">
        <v>99911.1</v>
      </c>
      <c r="AE99" s="103">
        <f t="shared" si="10"/>
        <v>277272.23</v>
      </c>
      <c r="AF99" s="37">
        <f t="shared" si="11"/>
        <v>0</v>
      </c>
      <c r="AG99" s="26">
        <f t="shared" si="15"/>
        <v>277272.23</v>
      </c>
      <c r="AH99" s="17">
        <f t="shared" si="12"/>
        <v>1606713.24</v>
      </c>
      <c r="AI99" s="19">
        <f t="shared" si="13"/>
        <v>1630767.79</v>
      </c>
      <c r="AJ99" s="32">
        <f t="shared" si="14"/>
        <v>-24054.550000000047</v>
      </c>
    </row>
    <row r="100" spans="1:36" x14ac:dyDescent="0.2">
      <c r="A100" s="1" t="s">
        <v>492</v>
      </c>
      <c r="B100" s="1" t="s">
        <v>493</v>
      </c>
      <c r="C100" s="92">
        <v>6817</v>
      </c>
      <c r="D100" s="93" t="s">
        <v>1180</v>
      </c>
      <c r="E100" s="277" t="s">
        <v>2100</v>
      </c>
      <c r="F100" s="282">
        <v>114317.98</v>
      </c>
      <c r="G100" s="282">
        <v>0</v>
      </c>
      <c r="H100" s="282">
        <v>73058.98</v>
      </c>
      <c r="J100" s="277">
        <v>237492.17</v>
      </c>
      <c r="K100" s="277">
        <v>7757.05</v>
      </c>
      <c r="O100" s="283">
        <v>103</v>
      </c>
      <c r="Q100" s="277">
        <v>-1103554.3600000001</v>
      </c>
      <c r="R100" s="277">
        <v>1708771</v>
      </c>
      <c r="T100" s="284">
        <v>1331482.2</v>
      </c>
      <c r="V100" s="284">
        <v>519.04999999999995</v>
      </c>
      <c r="W100" s="284">
        <v>1068570</v>
      </c>
      <c r="X100" s="284">
        <v>13500</v>
      </c>
      <c r="Y100" s="285">
        <v>1654216.66</v>
      </c>
      <c r="AA100" s="285">
        <v>8276</v>
      </c>
      <c r="AB100" s="285">
        <v>805479.7</v>
      </c>
      <c r="AC100" s="285">
        <v>92545.35</v>
      </c>
      <c r="AE100" s="103">
        <f t="shared" ref="AE100:AE131" si="16">SUM(F100:I100)</f>
        <v>187376.96</v>
      </c>
      <c r="AF100" s="37">
        <f t="shared" ref="AF100:AF131" si="17">SUM(L100:O100)</f>
        <v>103</v>
      </c>
      <c r="AG100" s="26">
        <f t="shared" si="15"/>
        <v>187273.96</v>
      </c>
      <c r="AH100" s="17">
        <f t="shared" si="12"/>
        <v>2414071.25</v>
      </c>
      <c r="AI100" s="19">
        <f t="shared" si="13"/>
        <v>2560517.71</v>
      </c>
      <c r="AJ100" s="32">
        <f t="shared" si="14"/>
        <v>-146446.45999999996</v>
      </c>
    </row>
    <row r="101" spans="1:36" x14ac:dyDescent="0.2">
      <c r="A101" s="1" t="s">
        <v>492</v>
      </c>
      <c r="B101" s="1" t="s">
        <v>493</v>
      </c>
      <c r="C101" s="92">
        <v>5077</v>
      </c>
      <c r="D101" s="93" t="s">
        <v>1181</v>
      </c>
      <c r="E101" s="277" t="s">
        <v>2101</v>
      </c>
      <c r="F101" s="282">
        <v>182563.27</v>
      </c>
      <c r="G101" s="282">
        <v>0</v>
      </c>
      <c r="H101" s="282">
        <v>81688.72</v>
      </c>
      <c r="J101" s="277">
        <v>315262.83</v>
      </c>
      <c r="K101" s="277">
        <v>35529.660000000003</v>
      </c>
      <c r="O101" s="283">
        <v>683</v>
      </c>
      <c r="Q101" s="277">
        <v>-1375472.13</v>
      </c>
      <c r="R101" s="277">
        <v>2266060.31</v>
      </c>
      <c r="T101" s="284">
        <v>1677627.78</v>
      </c>
      <c r="V101" s="284">
        <v>755.63</v>
      </c>
      <c r="W101" s="284">
        <v>1116990</v>
      </c>
      <c r="X101" s="284">
        <v>27000</v>
      </c>
      <c r="Y101" s="285">
        <v>1960890</v>
      </c>
      <c r="AA101" s="285">
        <v>6320</v>
      </c>
      <c r="AB101" s="285">
        <v>1020567.83</v>
      </c>
      <c r="AC101" s="285">
        <v>77408.14</v>
      </c>
      <c r="AE101" s="103">
        <f t="shared" si="16"/>
        <v>264251.99</v>
      </c>
      <c r="AF101" s="37">
        <f t="shared" si="17"/>
        <v>683</v>
      </c>
      <c r="AG101" s="26">
        <f t="shared" si="15"/>
        <v>263568.99</v>
      </c>
      <c r="AH101" s="17">
        <f t="shared" si="12"/>
        <v>2822373.41</v>
      </c>
      <c r="AI101" s="19">
        <f t="shared" si="13"/>
        <v>3065185.97</v>
      </c>
      <c r="AJ101" s="32">
        <f t="shared" si="14"/>
        <v>-242812.56000000006</v>
      </c>
    </row>
    <row r="102" spans="1:36" x14ac:dyDescent="0.2">
      <c r="A102" s="1" t="s">
        <v>492</v>
      </c>
      <c r="B102" s="1" t="s">
        <v>493</v>
      </c>
      <c r="C102" s="92">
        <v>3046</v>
      </c>
      <c r="D102" s="93" t="s">
        <v>1182</v>
      </c>
      <c r="E102" s="277" t="s">
        <v>2102</v>
      </c>
      <c r="F102" s="282">
        <v>101504.33</v>
      </c>
      <c r="G102" s="282">
        <v>0</v>
      </c>
      <c r="H102" s="282">
        <v>9780.74</v>
      </c>
      <c r="J102" s="277">
        <v>34980.410000000003</v>
      </c>
      <c r="K102" s="277">
        <v>15144.47</v>
      </c>
      <c r="Q102" s="277">
        <v>-677598.44</v>
      </c>
      <c r="R102" s="277">
        <v>855883.42</v>
      </c>
      <c r="T102" s="284">
        <v>1156509.8700000001</v>
      </c>
      <c r="V102" s="284">
        <v>173.64</v>
      </c>
      <c r="W102" s="284">
        <v>994320</v>
      </c>
      <c r="X102" s="284">
        <v>13500</v>
      </c>
      <c r="Y102" s="285">
        <v>1528966.37</v>
      </c>
      <c r="AA102" s="285">
        <v>2880</v>
      </c>
      <c r="AB102" s="285">
        <v>609286.56000000006</v>
      </c>
      <c r="AC102" s="285">
        <v>29746.61</v>
      </c>
      <c r="AE102" s="103">
        <f t="shared" si="16"/>
        <v>111285.07</v>
      </c>
      <c r="AF102" s="37">
        <f t="shared" si="17"/>
        <v>0</v>
      </c>
      <c r="AG102" s="26">
        <f t="shared" si="15"/>
        <v>111285.07</v>
      </c>
      <c r="AH102" s="17">
        <f t="shared" si="12"/>
        <v>2164503.5099999998</v>
      </c>
      <c r="AI102" s="19">
        <f t="shared" si="13"/>
        <v>2170879.54</v>
      </c>
      <c r="AJ102" s="32">
        <f t="shared" si="14"/>
        <v>-6376.0300000002608</v>
      </c>
    </row>
    <row r="103" spans="1:36" x14ac:dyDescent="0.2">
      <c r="A103" s="1" t="s">
        <v>492</v>
      </c>
      <c r="B103" s="1" t="s">
        <v>493</v>
      </c>
      <c r="C103" s="92">
        <v>3486</v>
      </c>
      <c r="D103" s="93" t="s">
        <v>1183</v>
      </c>
      <c r="E103" s="277" t="s">
        <v>2103</v>
      </c>
      <c r="F103" s="282">
        <v>172593.67</v>
      </c>
      <c r="G103" s="282">
        <v>0</v>
      </c>
      <c r="H103" s="282">
        <v>60148.160000000003</v>
      </c>
      <c r="J103" s="277">
        <v>1526586.83</v>
      </c>
      <c r="K103" s="277">
        <v>3284.37</v>
      </c>
      <c r="Q103" s="277">
        <v>-1258412.42</v>
      </c>
      <c r="R103" s="277">
        <v>2982456.62</v>
      </c>
      <c r="T103" s="284">
        <v>1236342.79</v>
      </c>
      <c r="V103" s="284">
        <v>388.72</v>
      </c>
      <c r="W103" s="284">
        <v>557410</v>
      </c>
      <c r="X103" s="284">
        <v>1500</v>
      </c>
      <c r="Y103" s="285">
        <v>1051552</v>
      </c>
      <c r="AA103" s="285">
        <v>480</v>
      </c>
      <c r="AB103" s="285">
        <v>606692.30000000005</v>
      </c>
      <c r="AC103" s="285">
        <v>80963.38</v>
      </c>
      <c r="AE103" s="103">
        <f t="shared" si="16"/>
        <v>232741.83000000002</v>
      </c>
      <c r="AF103" s="37">
        <f t="shared" si="17"/>
        <v>0</v>
      </c>
      <c r="AG103" s="26">
        <f t="shared" si="15"/>
        <v>232741.83000000002</v>
      </c>
      <c r="AH103" s="17">
        <f t="shared" si="12"/>
        <v>1795641.51</v>
      </c>
      <c r="AI103" s="19">
        <f t="shared" si="13"/>
        <v>1739687.6800000002</v>
      </c>
      <c r="AJ103" s="32">
        <f t="shared" si="14"/>
        <v>55953.829999999842</v>
      </c>
    </row>
    <row r="104" spans="1:36" x14ac:dyDescent="0.2">
      <c r="A104" s="1" t="s">
        <v>492</v>
      </c>
      <c r="B104" s="1" t="s">
        <v>493</v>
      </c>
      <c r="C104" s="92">
        <v>4158</v>
      </c>
      <c r="D104" s="93" t="s">
        <v>1184</v>
      </c>
      <c r="E104" s="277" t="s">
        <v>2104</v>
      </c>
      <c r="F104" s="282">
        <v>309186.17</v>
      </c>
      <c r="G104" s="282">
        <v>0</v>
      </c>
      <c r="H104" s="282">
        <v>113806.43</v>
      </c>
      <c r="J104" s="277">
        <v>4028.84</v>
      </c>
      <c r="K104" s="277">
        <v>93676.18</v>
      </c>
      <c r="Q104" s="277">
        <v>-1648737.9</v>
      </c>
      <c r="R104" s="277">
        <v>2096504</v>
      </c>
      <c r="T104" s="284">
        <v>1498178.27</v>
      </c>
      <c r="V104" s="284">
        <v>1326.54</v>
      </c>
      <c r="W104" s="284">
        <v>819570</v>
      </c>
      <c r="X104" s="284">
        <v>24000</v>
      </c>
      <c r="Y104" s="285">
        <v>1364059</v>
      </c>
      <c r="AA104" s="285">
        <v>3115</v>
      </c>
      <c r="AB104" s="285">
        <v>787435.18</v>
      </c>
      <c r="AC104" s="285">
        <v>97867.11</v>
      </c>
      <c r="AE104" s="103">
        <f t="shared" si="16"/>
        <v>422992.6</v>
      </c>
      <c r="AF104" s="37">
        <f t="shared" si="17"/>
        <v>0</v>
      </c>
      <c r="AG104" s="26">
        <f t="shared" si="15"/>
        <v>422992.6</v>
      </c>
      <c r="AH104" s="17">
        <f t="shared" si="12"/>
        <v>2343074.81</v>
      </c>
      <c r="AI104" s="19">
        <f t="shared" si="13"/>
        <v>2252476.29</v>
      </c>
      <c r="AJ104" s="32">
        <f t="shared" si="14"/>
        <v>90598.520000000019</v>
      </c>
    </row>
    <row r="105" spans="1:36" x14ac:dyDescent="0.2">
      <c r="A105" s="1" t="s">
        <v>492</v>
      </c>
      <c r="B105" s="1" t="s">
        <v>493</v>
      </c>
      <c r="C105" s="92">
        <v>4935</v>
      </c>
      <c r="D105" s="93" t="s">
        <v>1185</v>
      </c>
      <c r="E105" s="277" t="s">
        <v>2105</v>
      </c>
      <c r="F105" s="282">
        <v>413753.51</v>
      </c>
      <c r="G105" s="282">
        <v>0</v>
      </c>
      <c r="H105" s="282">
        <v>144483.41</v>
      </c>
      <c r="J105" s="277">
        <v>591288.88</v>
      </c>
      <c r="K105" s="277">
        <v>1934.44</v>
      </c>
      <c r="O105" s="283">
        <v>101948.22</v>
      </c>
      <c r="Q105" s="277">
        <v>-3251283.17</v>
      </c>
      <c r="R105" s="277">
        <v>4349913</v>
      </c>
      <c r="T105" s="284">
        <v>1912458.21</v>
      </c>
      <c r="V105" s="284">
        <v>950.84</v>
      </c>
      <c r="W105" s="284">
        <v>516030</v>
      </c>
      <c r="X105" s="284">
        <v>13500</v>
      </c>
      <c r="Y105" s="285">
        <v>1242214</v>
      </c>
      <c r="AB105" s="285">
        <v>1035580.07</v>
      </c>
      <c r="AC105" s="285">
        <v>194480.29</v>
      </c>
      <c r="AE105" s="103">
        <f t="shared" si="16"/>
        <v>558236.92000000004</v>
      </c>
      <c r="AF105" s="37">
        <f t="shared" si="17"/>
        <v>101948.22</v>
      </c>
      <c r="AG105" s="26">
        <f t="shared" si="15"/>
        <v>456288.70000000007</v>
      </c>
      <c r="AH105" s="17">
        <f t="shared" si="12"/>
        <v>2442939.0499999998</v>
      </c>
      <c r="AI105" s="19">
        <f t="shared" si="13"/>
        <v>2472274.36</v>
      </c>
      <c r="AJ105" s="32">
        <f t="shared" si="14"/>
        <v>-29335.310000000056</v>
      </c>
    </row>
    <row r="106" spans="1:36" x14ac:dyDescent="0.2">
      <c r="A106" s="1" t="s">
        <v>492</v>
      </c>
      <c r="B106" s="1" t="s">
        <v>493</v>
      </c>
      <c r="C106" s="92">
        <v>4567</v>
      </c>
      <c r="D106" s="93" t="s">
        <v>1186</v>
      </c>
      <c r="E106" s="277" t="s">
        <v>2106</v>
      </c>
      <c r="F106" s="282">
        <v>487905.37</v>
      </c>
      <c r="G106" s="282">
        <v>0</v>
      </c>
      <c r="H106" s="282">
        <v>118944</v>
      </c>
      <c r="J106" s="277">
        <v>80565.17</v>
      </c>
      <c r="K106" s="277">
        <v>30500.1</v>
      </c>
      <c r="Q106" s="277">
        <v>-714922.02</v>
      </c>
      <c r="R106" s="277">
        <v>1615889.77</v>
      </c>
      <c r="T106" s="284">
        <v>1766728.91</v>
      </c>
      <c r="V106" s="284">
        <v>937.27</v>
      </c>
      <c r="W106" s="284">
        <v>425410</v>
      </c>
      <c r="X106" s="284">
        <v>12500</v>
      </c>
      <c r="Y106" s="285">
        <v>1217141</v>
      </c>
      <c r="AB106" s="285">
        <v>823772.43</v>
      </c>
      <c r="AC106" s="285">
        <v>330024.86</v>
      </c>
      <c r="AE106" s="103">
        <f t="shared" si="16"/>
        <v>606849.37</v>
      </c>
      <c r="AF106" s="37">
        <f t="shared" si="17"/>
        <v>0</v>
      </c>
      <c r="AG106" s="26">
        <f t="shared" si="15"/>
        <v>606849.37</v>
      </c>
      <c r="AH106" s="17">
        <f t="shared" si="12"/>
        <v>2205576.1799999997</v>
      </c>
      <c r="AI106" s="19">
        <f t="shared" si="13"/>
        <v>2370938.29</v>
      </c>
      <c r="AJ106" s="32">
        <f t="shared" si="14"/>
        <v>-165362.11000000034</v>
      </c>
    </row>
    <row r="107" spans="1:36" x14ac:dyDescent="0.2">
      <c r="A107" s="1" t="s">
        <v>492</v>
      </c>
      <c r="B107" s="1" t="s">
        <v>493</v>
      </c>
      <c r="C107" s="92">
        <v>2903</v>
      </c>
      <c r="D107" s="93" t="s">
        <v>1187</v>
      </c>
      <c r="E107" s="277" t="s">
        <v>2189</v>
      </c>
      <c r="F107" s="282">
        <v>314818.73</v>
      </c>
      <c r="G107" s="282">
        <v>0</v>
      </c>
      <c r="H107" s="282">
        <v>46988.800000000003</v>
      </c>
      <c r="J107" s="277">
        <v>391217.17</v>
      </c>
      <c r="K107" s="277">
        <v>53961.97</v>
      </c>
      <c r="Q107" s="277">
        <v>-1545476.78</v>
      </c>
      <c r="R107" s="277">
        <v>2389700.83</v>
      </c>
      <c r="T107" s="284">
        <v>1182699.71</v>
      </c>
      <c r="V107" s="284">
        <v>1370.89</v>
      </c>
      <c r="W107" s="284">
        <v>897970</v>
      </c>
      <c r="X107" s="284">
        <v>27000</v>
      </c>
      <c r="Y107" s="285">
        <v>1499830</v>
      </c>
      <c r="AB107" s="285">
        <v>521986.08</v>
      </c>
      <c r="AC107" s="285">
        <v>104748.9</v>
      </c>
      <c r="AE107" s="103">
        <f t="shared" si="16"/>
        <v>361807.52999999997</v>
      </c>
      <c r="AF107" s="37">
        <f t="shared" si="17"/>
        <v>0</v>
      </c>
      <c r="AG107" s="26">
        <f t="shared" si="15"/>
        <v>361807.52999999997</v>
      </c>
      <c r="AH107" s="17">
        <f t="shared" si="12"/>
        <v>2109040.5999999996</v>
      </c>
      <c r="AI107" s="19">
        <f t="shared" si="13"/>
        <v>2126564.98</v>
      </c>
      <c r="AJ107" s="32">
        <f t="shared" si="14"/>
        <v>-17524.380000000354</v>
      </c>
    </row>
    <row r="108" spans="1:36" x14ac:dyDescent="0.2">
      <c r="A108" s="1" t="s">
        <v>492</v>
      </c>
      <c r="B108" s="1" t="s">
        <v>493</v>
      </c>
      <c r="C108" s="92">
        <v>3112</v>
      </c>
      <c r="D108" s="93" t="s">
        <v>1188</v>
      </c>
      <c r="E108" s="277" t="s">
        <v>2190</v>
      </c>
      <c r="F108" s="282">
        <v>172164.8</v>
      </c>
      <c r="G108" s="282">
        <v>0</v>
      </c>
      <c r="H108" s="282">
        <v>107352.12</v>
      </c>
      <c r="J108" s="277">
        <v>383724.5</v>
      </c>
      <c r="K108" s="277">
        <v>1025.02</v>
      </c>
      <c r="Q108" s="277">
        <v>-4647542.9000000004</v>
      </c>
      <c r="R108" s="277">
        <v>5385590.1100000003</v>
      </c>
      <c r="T108" s="284">
        <v>1067942.1299999999</v>
      </c>
      <c r="V108" s="284">
        <v>339.88</v>
      </c>
      <c r="W108" s="284">
        <v>210600</v>
      </c>
      <c r="Y108" s="285">
        <v>616610</v>
      </c>
      <c r="AB108" s="285">
        <v>635596.36</v>
      </c>
      <c r="AC108" s="285">
        <v>85920.42</v>
      </c>
      <c r="AE108" s="103">
        <f t="shared" si="16"/>
        <v>279516.92</v>
      </c>
      <c r="AF108" s="37">
        <f t="shared" si="17"/>
        <v>0</v>
      </c>
      <c r="AG108" s="26">
        <f t="shared" si="15"/>
        <v>279516.92</v>
      </c>
      <c r="AH108" s="17">
        <f t="shared" si="12"/>
        <v>1278882.0099999998</v>
      </c>
      <c r="AI108" s="19">
        <f t="shared" si="13"/>
        <v>1338126.7799999998</v>
      </c>
      <c r="AJ108" s="32">
        <f t="shared" si="14"/>
        <v>-59244.770000000019</v>
      </c>
    </row>
    <row r="109" spans="1:36" x14ac:dyDescent="0.2">
      <c r="A109" s="1" t="s">
        <v>496</v>
      </c>
      <c r="B109" s="1" t="s">
        <v>497</v>
      </c>
      <c r="C109" s="92">
        <v>2783</v>
      </c>
      <c r="D109" s="93" t="s">
        <v>1189</v>
      </c>
      <c r="E109" s="277" t="s">
        <v>2107</v>
      </c>
      <c r="F109" s="282">
        <v>261175.38</v>
      </c>
      <c r="G109" s="282">
        <v>0</v>
      </c>
      <c r="H109" s="282">
        <v>24054</v>
      </c>
      <c r="J109" s="277">
        <v>287091.7</v>
      </c>
      <c r="K109" s="277">
        <v>122167.07</v>
      </c>
      <c r="O109" s="283">
        <v>0</v>
      </c>
      <c r="Q109" s="277">
        <v>-1018993.5</v>
      </c>
      <c r="R109" s="277">
        <v>1851650.31</v>
      </c>
      <c r="T109" s="284">
        <v>1203323.3999999999</v>
      </c>
      <c r="V109" s="284">
        <v>741.53</v>
      </c>
      <c r="W109" s="284">
        <v>814620</v>
      </c>
      <c r="X109" s="284">
        <v>15900</v>
      </c>
      <c r="Y109" s="285">
        <v>1261212.79</v>
      </c>
      <c r="AB109" s="285">
        <v>613429.64</v>
      </c>
      <c r="AC109" s="285">
        <v>118398.14</v>
      </c>
      <c r="AE109" s="103">
        <f t="shared" si="16"/>
        <v>285229.38</v>
      </c>
      <c r="AF109" s="37">
        <f t="shared" si="17"/>
        <v>0</v>
      </c>
      <c r="AG109" s="26">
        <f t="shared" si="15"/>
        <v>285229.38</v>
      </c>
      <c r="AH109" s="17">
        <f t="shared" si="12"/>
        <v>2034584.93</v>
      </c>
      <c r="AI109" s="19">
        <f t="shared" si="13"/>
        <v>1993040.57</v>
      </c>
      <c r="AJ109" s="32">
        <f t="shared" si="14"/>
        <v>41544.35999999987</v>
      </c>
    </row>
    <row r="110" spans="1:36" x14ac:dyDescent="0.2">
      <c r="A110" s="1" t="s">
        <v>496</v>
      </c>
      <c r="B110" s="1" t="s">
        <v>497</v>
      </c>
      <c r="C110" s="92">
        <v>3884</v>
      </c>
      <c r="D110" s="93" t="s">
        <v>1190</v>
      </c>
      <c r="E110" s="277" t="s">
        <v>2108</v>
      </c>
      <c r="F110" s="282">
        <v>336692.2</v>
      </c>
      <c r="G110" s="282">
        <v>0</v>
      </c>
      <c r="H110" s="282">
        <v>41915.18</v>
      </c>
      <c r="J110" s="277">
        <v>685128.54</v>
      </c>
      <c r="K110" s="277">
        <v>129229.73</v>
      </c>
      <c r="Q110" s="277">
        <v>-88061.4</v>
      </c>
      <c r="R110" s="277">
        <v>1448584.45</v>
      </c>
      <c r="T110" s="284">
        <v>1395615.08</v>
      </c>
      <c r="V110" s="284">
        <v>628.04999999999995</v>
      </c>
      <c r="W110" s="284">
        <v>1240590</v>
      </c>
      <c r="X110" s="284">
        <v>12000</v>
      </c>
      <c r="Y110" s="285">
        <v>1811461.5</v>
      </c>
      <c r="AB110" s="285">
        <v>459298.64</v>
      </c>
      <c r="AC110" s="285">
        <v>160447.07999999999</v>
      </c>
      <c r="AE110" s="103">
        <f t="shared" si="16"/>
        <v>378607.38</v>
      </c>
      <c r="AF110" s="37">
        <f t="shared" si="17"/>
        <v>0</v>
      </c>
      <c r="AG110" s="26">
        <f t="shared" si="15"/>
        <v>378607.38</v>
      </c>
      <c r="AH110" s="17">
        <f t="shared" si="12"/>
        <v>2648833.13</v>
      </c>
      <c r="AI110" s="19">
        <f t="shared" si="13"/>
        <v>2431207.2200000002</v>
      </c>
      <c r="AJ110" s="32">
        <f t="shared" si="14"/>
        <v>217625.90999999968</v>
      </c>
    </row>
    <row r="111" spans="1:36" x14ac:dyDescent="0.2">
      <c r="A111" s="1" t="s">
        <v>496</v>
      </c>
      <c r="B111" s="1" t="s">
        <v>497</v>
      </c>
      <c r="C111" s="92">
        <v>4358</v>
      </c>
      <c r="D111" s="93" t="s">
        <v>1191</v>
      </c>
      <c r="E111" s="277" t="s">
        <v>2109</v>
      </c>
      <c r="F111" s="282">
        <v>283740.57</v>
      </c>
      <c r="H111" s="282">
        <v>46882.61</v>
      </c>
      <c r="J111" s="277">
        <v>329922.03000000003</v>
      </c>
      <c r="K111" s="277">
        <v>90687.67</v>
      </c>
      <c r="O111" s="283">
        <v>0</v>
      </c>
      <c r="Q111" s="277">
        <v>-1226561.96</v>
      </c>
      <c r="R111" s="277">
        <v>2294612.94</v>
      </c>
      <c r="T111" s="284">
        <v>1534346.71</v>
      </c>
      <c r="V111" s="284">
        <v>611.9</v>
      </c>
      <c r="W111" s="284">
        <v>1254990</v>
      </c>
      <c r="X111" s="284">
        <v>13500</v>
      </c>
      <c r="Y111" s="285">
        <v>1869308</v>
      </c>
      <c r="AB111" s="285">
        <v>608254.67000000004</v>
      </c>
      <c r="AC111" s="285">
        <v>253388.03</v>
      </c>
      <c r="AE111" s="103">
        <f t="shared" si="16"/>
        <v>330623.18</v>
      </c>
      <c r="AF111" s="37">
        <f t="shared" si="17"/>
        <v>0</v>
      </c>
      <c r="AG111" s="26">
        <f t="shared" si="15"/>
        <v>330623.18</v>
      </c>
      <c r="AH111" s="17">
        <f t="shared" si="12"/>
        <v>2803448.61</v>
      </c>
      <c r="AI111" s="19">
        <f t="shared" si="13"/>
        <v>2730950.6999999997</v>
      </c>
      <c r="AJ111" s="32">
        <f t="shared" si="14"/>
        <v>72497.910000000149</v>
      </c>
    </row>
    <row r="112" spans="1:36" x14ac:dyDescent="0.2">
      <c r="A112" s="1" t="s">
        <v>496</v>
      </c>
      <c r="B112" s="1" t="s">
        <v>497</v>
      </c>
      <c r="C112" s="92">
        <v>1985</v>
      </c>
      <c r="D112" s="93" t="s">
        <v>1192</v>
      </c>
      <c r="E112" s="277" t="s">
        <v>2110</v>
      </c>
      <c r="F112" s="282">
        <v>103671.97</v>
      </c>
      <c r="G112" s="282">
        <v>0</v>
      </c>
      <c r="H112" s="282">
        <v>24101.98</v>
      </c>
      <c r="J112" s="277">
        <v>196620.61</v>
      </c>
      <c r="K112" s="277">
        <v>106756.17</v>
      </c>
      <c r="O112" s="283">
        <v>3688.02</v>
      </c>
      <c r="Q112" s="277">
        <v>-1005059.07</v>
      </c>
      <c r="R112" s="277">
        <v>1767292.42</v>
      </c>
      <c r="T112" s="284">
        <v>1160214.43</v>
      </c>
      <c r="V112" s="284">
        <v>596.67999999999995</v>
      </c>
      <c r="W112" s="284">
        <v>897030</v>
      </c>
      <c r="X112" s="284">
        <v>18000</v>
      </c>
      <c r="Y112" s="285">
        <v>1299544</v>
      </c>
      <c r="AB112" s="285">
        <v>760712.7</v>
      </c>
      <c r="AC112" s="285">
        <v>90785.54</v>
      </c>
      <c r="AE112" s="103">
        <f t="shared" si="16"/>
        <v>127773.95</v>
      </c>
      <c r="AF112" s="37">
        <f t="shared" si="17"/>
        <v>3688.02</v>
      </c>
      <c r="AG112" s="26">
        <f t="shared" si="15"/>
        <v>124085.93</v>
      </c>
      <c r="AH112" s="17">
        <f t="shared" si="12"/>
        <v>2075841.1099999999</v>
      </c>
      <c r="AI112" s="19">
        <f t="shared" si="13"/>
        <v>2151042.2399999998</v>
      </c>
      <c r="AJ112" s="32">
        <f t="shared" si="14"/>
        <v>-75201.129999999888</v>
      </c>
    </row>
    <row r="113" spans="1:36" x14ac:dyDescent="0.2">
      <c r="A113" s="1" t="s">
        <v>496</v>
      </c>
      <c r="B113" s="1" t="s">
        <v>497</v>
      </c>
      <c r="C113" s="92">
        <v>4265</v>
      </c>
      <c r="D113" s="93" t="s">
        <v>1193</v>
      </c>
      <c r="E113" s="277" t="s">
        <v>2111</v>
      </c>
      <c r="F113" s="282">
        <v>256324.58</v>
      </c>
      <c r="H113" s="282">
        <v>18029.38</v>
      </c>
      <c r="J113" s="277">
        <v>700426.28</v>
      </c>
      <c r="K113" s="277">
        <v>80471.47</v>
      </c>
      <c r="O113" s="283">
        <v>100</v>
      </c>
      <c r="Q113" s="277">
        <v>2152.64</v>
      </c>
      <c r="R113" s="277">
        <v>1775492.61</v>
      </c>
      <c r="T113" s="284">
        <v>1551494.36</v>
      </c>
      <c r="V113" s="284">
        <v>567.12</v>
      </c>
      <c r="W113" s="284">
        <v>619680</v>
      </c>
      <c r="X113" s="284">
        <v>6000</v>
      </c>
      <c r="Y113" s="285">
        <v>1303701</v>
      </c>
      <c r="AB113" s="285">
        <v>584309.16</v>
      </c>
      <c r="AC113" s="285">
        <v>126054.78</v>
      </c>
      <c r="AE113" s="103">
        <f t="shared" si="16"/>
        <v>274353.95999999996</v>
      </c>
      <c r="AF113" s="37">
        <f t="shared" si="17"/>
        <v>100</v>
      </c>
      <c r="AG113" s="26">
        <f t="shared" si="15"/>
        <v>274253.95999999996</v>
      </c>
      <c r="AH113" s="17">
        <f t="shared" si="12"/>
        <v>2177741.4800000004</v>
      </c>
      <c r="AI113" s="19">
        <f t="shared" si="13"/>
        <v>2014064.9400000002</v>
      </c>
      <c r="AJ113" s="32">
        <f t="shared" si="14"/>
        <v>163676.54000000027</v>
      </c>
    </row>
    <row r="114" spans="1:36" x14ac:dyDescent="0.2">
      <c r="A114" s="1" t="s">
        <v>496</v>
      </c>
      <c r="B114" s="1" t="s">
        <v>497</v>
      </c>
      <c r="C114" s="92">
        <v>2947</v>
      </c>
      <c r="D114" s="93" t="s">
        <v>1194</v>
      </c>
      <c r="E114" s="277" t="s">
        <v>2191</v>
      </c>
      <c r="F114" s="282">
        <v>336870.42</v>
      </c>
      <c r="H114" s="282">
        <v>35174.589999999997</v>
      </c>
      <c r="J114" s="277">
        <v>132563.28</v>
      </c>
      <c r="K114" s="277">
        <v>119965.04</v>
      </c>
      <c r="L114" s="283">
        <v>0</v>
      </c>
      <c r="O114" s="283">
        <v>0</v>
      </c>
      <c r="Q114" s="277">
        <v>21535.71</v>
      </c>
      <c r="R114" s="277">
        <v>2441491.2400000002</v>
      </c>
      <c r="T114" s="284">
        <v>1094235.45</v>
      </c>
      <c r="V114" s="284">
        <v>582.70000000000005</v>
      </c>
      <c r="W114" s="284">
        <v>678150</v>
      </c>
      <c r="X114" s="284">
        <v>28250</v>
      </c>
      <c r="Y114" s="285">
        <v>1152356</v>
      </c>
      <c r="AB114" s="285">
        <v>428186.07</v>
      </c>
      <c r="AC114" s="285">
        <v>101649.28</v>
      </c>
      <c r="AE114" s="103">
        <f t="shared" si="16"/>
        <v>372045.01</v>
      </c>
      <c r="AF114" s="37">
        <f t="shared" si="17"/>
        <v>0</v>
      </c>
      <c r="AG114" s="26">
        <f t="shared" si="15"/>
        <v>372045.01</v>
      </c>
      <c r="AH114" s="17">
        <f t="shared" si="12"/>
        <v>1801218.15</v>
      </c>
      <c r="AI114" s="19">
        <f t="shared" si="13"/>
        <v>1682191.35</v>
      </c>
      <c r="AJ114" s="32">
        <f t="shared" si="14"/>
        <v>119026.79999999981</v>
      </c>
    </row>
    <row r="115" spans="1:36" x14ac:dyDescent="0.2">
      <c r="A115" s="1" t="s">
        <v>500</v>
      </c>
      <c r="B115" s="1" t="s">
        <v>501</v>
      </c>
      <c r="C115" s="92">
        <v>4403</v>
      </c>
      <c r="D115" s="93" t="s">
        <v>1195</v>
      </c>
      <c r="E115" s="277" t="s">
        <v>2112</v>
      </c>
      <c r="F115" s="282">
        <v>238527.51</v>
      </c>
      <c r="G115" s="282">
        <v>0</v>
      </c>
      <c r="H115" s="282">
        <v>41347.379999999997</v>
      </c>
      <c r="J115" s="277">
        <v>153661.47</v>
      </c>
      <c r="K115" s="277">
        <v>85621.9</v>
      </c>
      <c r="O115" s="283">
        <v>583.59</v>
      </c>
      <c r="R115" s="277">
        <v>1753510.53</v>
      </c>
      <c r="S115" s="284">
        <v>793.55</v>
      </c>
      <c r="T115" s="284">
        <v>1335898.76</v>
      </c>
      <c r="U115" s="284">
        <v>229075</v>
      </c>
      <c r="W115" s="284">
        <v>1333570</v>
      </c>
      <c r="X115" s="284">
        <v>3750</v>
      </c>
      <c r="Y115" s="285">
        <v>1950390</v>
      </c>
      <c r="AB115" s="285">
        <v>766086.45</v>
      </c>
      <c r="AC115" s="285">
        <v>69106.570000000007</v>
      </c>
      <c r="AE115" s="103">
        <f t="shared" si="16"/>
        <v>279874.89</v>
      </c>
      <c r="AF115" s="37">
        <f t="shared" si="17"/>
        <v>583.59</v>
      </c>
      <c r="AG115" s="26">
        <f t="shared" si="15"/>
        <v>279291.3</v>
      </c>
      <c r="AH115" s="17">
        <f t="shared" si="12"/>
        <v>2903087.31</v>
      </c>
      <c r="AI115" s="19">
        <f t="shared" si="13"/>
        <v>2785583.02</v>
      </c>
      <c r="AJ115" s="32">
        <f t="shared" si="14"/>
        <v>117504.29000000004</v>
      </c>
    </row>
    <row r="116" spans="1:36" x14ac:dyDescent="0.2">
      <c r="A116" s="1" t="s">
        <v>500</v>
      </c>
      <c r="B116" s="1" t="s">
        <v>501</v>
      </c>
      <c r="C116" s="92">
        <v>5267</v>
      </c>
      <c r="D116" s="93" t="s">
        <v>1196</v>
      </c>
      <c r="E116" s="277" t="s">
        <v>2113</v>
      </c>
      <c r="F116" s="282">
        <v>450443.69</v>
      </c>
      <c r="G116" s="282">
        <v>48200</v>
      </c>
      <c r="H116" s="282">
        <v>37573.64</v>
      </c>
      <c r="J116" s="277">
        <v>245244.44</v>
      </c>
      <c r="K116" s="277">
        <v>151173.35999999999</v>
      </c>
      <c r="M116" s="283">
        <v>64800</v>
      </c>
      <c r="O116" s="283">
        <v>1531.93</v>
      </c>
      <c r="R116" s="277">
        <v>2570940.36</v>
      </c>
      <c r="S116" s="284">
        <v>1320.08</v>
      </c>
      <c r="T116" s="284">
        <v>1557770.86</v>
      </c>
      <c r="U116" s="284">
        <v>213130</v>
      </c>
      <c r="W116" s="284">
        <v>915510</v>
      </c>
      <c r="Y116" s="285">
        <v>1763559</v>
      </c>
      <c r="AB116" s="285">
        <v>582116.55000000005</v>
      </c>
      <c r="AC116" s="285">
        <v>165409.18</v>
      </c>
      <c r="AE116" s="103">
        <f t="shared" si="16"/>
        <v>536217.32999999996</v>
      </c>
      <c r="AF116" s="37">
        <f t="shared" si="17"/>
        <v>66331.929999999993</v>
      </c>
      <c r="AG116" s="26">
        <f t="shared" si="15"/>
        <v>469885.39999999997</v>
      </c>
      <c r="AH116" s="17">
        <f t="shared" si="12"/>
        <v>2687730.9400000004</v>
      </c>
      <c r="AI116" s="19">
        <f t="shared" si="13"/>
        <v>2511084.73</v>
      </c>
      <c r="AJ116" s="32">
        <f t="shared" si="14"/>
        <v>176646.21000000043</v>
      </c>
    </row>
    <row r="117" spans="1:36" x14ac:dyDescent="0.2">
      <c r="A117" s="1" t="s">
        <v>500</v>
      </c>
      <c r="B117" s="1" t="s">
        <v>501</v>
      </c>
      <c r="C117" s="92">
        <v>5254</v>
      </c>
      <c r="D117" s="93" t="s">
        <v>1197</v>
      </c>
      <c r="E117" s="277" t="s">
        <v>2114</v>
      </c>
      <c r="F117" s="282">
        <v>569086.71</v>
      </c>
      <c r="G117" s="282">
        <v>0</v>
      </c>
      <c r="H117" s="282">
        <v>19528.32</v>
      </c>
      <c r="J117" s="277">
        <v>1028845.34</v>
      </c>
      <c r="K117" s="277">
        <v>166574.9</v>
      </c>
      <c r="R117" s="277">
        <v>2193906.69</v>
      </c>
      <c r="S117" s="284">
        <v>1575.6</v>
      </c>
      <c r="T117" s="284">
        <v>1280798.6000000001</v>
      </c>
      <c r="U117" s="284">
        <v>22000</v>
      </c>
      <c r="W117" s="284">
        <v>1392230</v>
      </c>
      <c r="Y117" s="285">
        <v>1937853</v>
      </c>
      <c r="AB117" s="285">
        <v>687620.36</v>
      </c>
      <c r="AC117" s="285">
        <v>218260.45</v>
      </c>
      <c r="AE117" s="103">
        <f t="shared" si="16"/>
        <v>588615.02999999991</v>
      </c>
      <c r="AF117" s="37">
        <f t="shared" si="17"/>
        <v>0</v>
      </c>
      <c r="AG117" s="26">
        <f t="shared" si="15"/>
        <v>588615.02999999991</v>
      </c>
      <c r="AH117" s="17">
        <f t="shared" si="12"/>
        <v>2696604.2</v>
      </c>
      <c r="AI117" s="19">
        <f t="shared" si="13"/>
        <v>2843733.81</v>
      </c>
      <c r="AJ117" s="32">
        <f t="shared" si="14"/>
        <v>-147129.60999999987</v>
      </c>
    </row>
    <row r="118" spans="1:36" x14ac:dyDescent="0.2">
      <c r="A118" s="1" t="s">
        <v>500</v>
      </c>
      <c r="B118" s="1" t="s">
        <v>501</v>
      </c>
      <c r="C118" s="92">
        <v>3104</v>
      </c>
      <c r="D118" s="93" t="s">
        <v>1198</v>
      </c>
      <c r="E118" s="277" t="s">
        <v>2115</v>
      </c>
      <c r="F118" s="282">
        <v>503023.39</v>
      </c>
      <c r="G118" s="282">
        <v>0</v>
      </c>
      <c r="H118" s="282">
        <v>39909.96</v>
      </c>
      <c r="J118" s="277">
        <v>506031.48</v>
      </c>
      <c r="K118" s="277">
        <v>68384.679999999993</v>
      </c>
      <c r="R118" s="277">
        <v>2140701.11</v>
      </c>
      <c r="S118" s="284">
        <v>1420.57</v>
      </c>
      <c r="T118" s="284">
        <v>1274739.3600000001</v>
      </c>
      <c r="W118" s="284">
        <v>966120</v>
      </c>
      <c r="Y118" s="285">
        <v>1638400</v>
      </c>
      <c r="AB118" s="285">
        <v>536239.56999999995</v>
      </c>
      <c r="AC118" s="285">
        <v>116640.65</v>
      </c>
      <c r="AE118" s="103">
        <f t="shared" si="16"/>
        <v>542933.35</v>
      </c>
      <c r="AF118" s="37">
        <f t="shared" si="17"/>
        <v>0</v>
      </c>
      <c r="AG118" s="26">
        <f t="shared" si="15"/>
        <v>542933.35</v>
      </c>
      <c r="AH118" s="17">
        <f t="shared" si="12"/>
        <v>2242279.9300000002</v>
      </c>
      <c r="AI118" s="19">
        <f t="shared" si="13"/>
        <v>2291280.2199999997</v>
      </c>
      <c r="AJ118" s="32">
        <f t="shared" si="14"/>
        <v>-49000.289999999572</v>
      </c>
    </row>
    <row r="119" spans="1:36" x14ac:dyDescent="0.2">
      <c r="A119" s="1" t="s">
        <v>500</v>
      </c>
      <c r="B119" s="1" t="s">
        <v>501</v>
      </c>
      <c r="C119" s="92">
        <v>5560</v>
      </c>
      <c r="D119" s="93" t="s">
        <v>1199</v>
      </c>
      <c r="E119" s="277" t="s">
        <v>2116</v>
      </c>
      <c r="F119" s="282">
        <v>793964.93</v>
      </c>
      <c r="G119" s="282">
        <v>9800</v>
      </c>
      <c r="H119" s="282">
        <v>7642.03</v>
      </c>
      <c r="J119" s="277">
        <v>557665.09</v>
      </c>
      <c r="K119" s="277">
        <v>97022.22</v>
      </c>
      <c r="R119" s="277">
        <v>2916966.34</v>
      </c>
      <c r="S119" s="284">
        <v>1738.76</v>
      </c>
      <c r="T119" s="284">
        <v>1265458.55</v>
      </c>
      <c r="U119" s="284">
        <v>104700</v>
      </c>
      <c r="W119" s="284">
        <v>1312950</v>
      </c>
      <c r="Y119" s="285">
        <v>1829725</v>
      </c>
      <c r="AB119" s="285">
        <v>667037.66</v>
      </c>
      <c r="AC119" s="285">
        <v>165260.82999999999</v>
      </c>
      <c r="AE119" s="103">
        <f t="shared" si="16"/>
        <v>811406.96000000008</v>
      </c>
      <c r="AF119" s="37">
        <f t="shared" si="17"/>
        <v>0</v>
      </c>
      <c r="AG119" s="26">
        <f t="shared" si="15"/>
        <v>811406.96000000008</v>
      </c>
      <c r="AH119" s="17">
        <f t="shared" si="12"/>
        <v>2684847.31</v>
      </c>
      <c r="AI119" s="19">
        <f t="shared" si="13"/>
        <v>2662023.4900000002</v>
      </c>
      <c r="AJ119" s="32">
        <f t="shared" si="14"/>
        <v>22823.819999999832</v>
      </c>
    </row>
    <row r="120" spans="1:36" x14ac:dyDescent="0.2">
      <c r="A120" s="1" t="s">
        <v>500</v>
      </c>
      <c r="B120" s="1" t="s">
        <v>501</v>
      </c>
      <c r="C120" s="92">
        <v>4224</v>
      </c>
      <c r="D120" s="93" t="s">
        <v>1200</v>
      </c>
      <c r="E120" s="277" t="s">
        <v>2117</v>
      </c>
      <c r="F120" s="282">
        <v>827251.87</v>
      </c>
      <c r="G120" s="282">
        <v>0</v>
      </c>
      <c r="H120" s="282">
        <v>21661.119999999999</v>
      </c>
      <c r="J120" s="277">
        <v>2413473.29</v>
      </c>
      <c r="K120" s="277">
        <v>160132.44</v>
      </c>
      <c r="R120" s="277">
        <v>1273796.02</v>
      </c>
      <c r="S120" s="284">
        <v>2187.33</v>
      </c>
      <c r="T120" s="284">
        <v>1191540.43</v>
      </c>
      <c r="U120" s="284">
        <v>146220</v>
      </c>
      <c r="W120" s="284">
        <v>1145370</v>
      </c>
      <c r="Y120" s="285">
        <v>1657890</v>
      </c>
      <c r="AB120" s="285">
        <v>570886.66</v>
      </c>
      <c r="AC120" s="285">
        <v>192427.55</v>
      </c>
      <c r="AE120" s="103">
        <f t="shared" si="16"/>
        <v>848912.99</v>
      </c>
      <c r="AF120" s="37">
        <f t="shared" si="17"/>
        <v>0</v>
      </c>
      <c r="AG120" s="26">
        <f t="shared" si="15"/>
        <v>848912.99</v>
      </c>
      <c r="AH120" s="17">
        <f t="shared" si="12"/>
        <v>2485317.7599999998</v>
      </c>
      <c r="AI120" s="19">
        <f t="shared" si="13"/>
        <v>2421204.21</v>
      </c>
      <c r="AJ120" s="32">
        <f t="shared" si="14"/>
        <v>64113.549999999814</v>
      </c>
    </row>
    <row r="121" spans="1:36" x14ac:dyDescent="0.2">
      <c r="A121" s="1" t="s">
        <v>500</v>
      </c>
      <c r="B121" s="1" t="s">
        <v>501</v>
      </c>
      <c r="C121" s="92">
        <v>6946</v>
      </c>
      <c r="D121" s="93" t="s">
        <v>1201</v>
      </c>
      <c r="E121" s="277" t="s">
        <v>2118</v>
      </c>
      <c r="F121" s="282">
        <v>708831.89</v>
      </c>
      <c r="G121" s="282">
        <v>0</v>
      </c>
      <c r="H121" s="282">
        <v>39719.67</v>
      </c>
      <c r="J121" s="277">
        <v>1134308.8400000001</v>
      </c>
      <c r="K121" s="277">
        <v>200843.77</v>
      </c>
      <c r="R121" s="277">
        <v>1503797.2</v>
      </c>
      <c r="S121" s="284">
        <v>1325.25</v>
      </c>
      <c r="T121" s="284">
        <v>1916282.66</v>
      </c>
      <c r="U121" s="284">
        <v>306825</v>
      </c>
      <c r="W121" s="284">
        <v>1252720</v>
      </c>
      <c r="Y121" s="285">
        <v>2336572</v>
      </c>
      <c r="AB121" s="285">
        <v>586705.17000000004</v>
      </c>
      <c r="AC121" s="285">
        <v>102887.87</v>
      </c>
      <c r="AE121" s="103">
        <f t="shared" si="16"/>
        <v>748551.56</v>
      </c>
      <c r="AF121" s="37">
        <f t="shared" si="17"/>
        <v>0</v>
      </c>
      <c r="AG121" s="26">
        <f t="shared" si="15"/>
        <v>748551.56</v>
      </c>
      <c r="AH121" s="17">
        <f t="shared" si="12"/>
        <v>3477152.91</v>
      </c>
      <c r="AI121" s="19">
        <f t="shared" si="13"/>
        <v>3026165.04</v>
      </c>
      <c r="AJ121" s="32">
        <f t="shared" si="14"/>
        <v>450987.87000000011</v>
      </c>
    </row>
    <row r="122" spans="1:36" x14ac:dyDescent="0.2">
      <c r="A122" s="1" t="s">
        <v>500</v>
      </c>
      <c r="B122" s="1" t="s">
        <v>501</v>
      </c>
      <c r="C122" s="92">
        <v>4263</v>
      </c>
      <c r="D122" s="93" t="s">
        <v>1202</v>
      </c>
      <c r="E122" s="277" t="s">
        <v>2119</v>
      </c>
      <c r="F122" s="282">
        <v>541793.5</v>
      </c>
      <c r="G122" s="282">
        <v>0</v>
      </c>
      <c r="H122" s="282">
        <v>36150.050000000003</v>
      </c>
      <c r="J122" s="277">
        <v>474731</v>
      </c>
      <c r="K122" s="277">
        <v>107678.79</v>
      </c>
      <c r="M122" s="283">
        <v>1605</v>
      </c>
      <c r="R122" s="277">
        <v>1567499.51</v>
      </c>
      <c r="S122" s="284">
        <v>1482.81</v>
      </c>
      <c r="T122" s="284">
        <v>971393.34</v>
      </c>
      <c r="U122" s="284">
        <v>269000</v>
      </c>
      <c r="W122" s="284">
        <v>1264366.67</v>
      </c>
      <c r="X122" s="284">
        <v>1580</v>
      </c>
      <c r="Y122" s="285">
        <v>1672496.67</v>
      </c>
      <c r="AB122" s="285">
        <v>668547.02</v>
      </c>
      <c r="AC122" s="285">
        <v>95789.17</v>
      </c>
      <c r="AE122" s="103">
        <f t="shared" si="16"/>
        <v>577943.55000000005</v>
      </c>
      <c r="AF122" s="37">
        <f t="shared" si="17"/>
        <v>1605</v>
      </c>
      <c r="AG122" s="26">
        <f t="shared" si="15"/>
        <v>576338.55000000005</v>
      </c>
      <c r="AH122" s="17">
        <f t="shared" si="12"/>
        <v>2507822.8199999998</v>
      </c>
      <c r="AI122" s="19">
        <f t="shared" si="13"/>
        <v>2436832.86</v>
      </c>
      <c r="AJ122" s="32">
        <f t="shared" si="14"/>
        <v>70989.959999999963</v>
      </c>
    </row>
    <row r="123" spans="1:36" x14ac:dyDescent="0.2">
      <c r="A123" s="1" t="s">
        <v>500</v>
      </c>
      <c r="B123" s="1" t="s">
        <v>501</v>
      </c>
      <c r="C123" s="92">
        <v>3035</v>
      </c>
      <c r="D123" s="93" t="s">
        <v>1203</v>
      </c>
      <c r="E123" s="277" t="s">
        <v>2196</v>
      </c>
      <c r="F123" s="282">
        <v>457874.72</v>
      </c>
      <c r="G123" s="282">
        <v>0</v>
      </c>
      <c r="H123" s="282">
        <v>27496.06</v>
      </c>
      <c r="J123" s="277">
        <v>732946.69</v>
      </c>
      <c r="K123" s="277">
        <v>83168.2</v>
      </c>
      <c r="O123" s="283">
        <v>550</v>
      </c>
      <c r="R123" s="277">
        <v>2486417.9700000002</v>
      </c>
      <c r="S123" s="284">
        <v>1299.79</v>
      </c>
      <c r="T123" s="284">
        <v>1040432.62</v>
      </c>
      <c r="U123" s="284">
        <v>205000</v>
      </c>
      <c r="W123" s="284">
        <v>653990</v>
      </c>
      <c r="Y123" s="285">
        <v>1198130</v>
      </c>
      <c r="AB123" s="285">
        <v>595314.4</v>
      </c>
      <c r="AC123" s="285">
        <v>130016.27</v>
      </c>
      <c r="AE123" s="103">
        <f t="shared" si="16"/>
        <v>485370.77999999997</v>
      </c>
      <c r="AF123" s="37">
        <f t="shared" si="17"/>
        <v>550</v>
      </c>
      <c r="AG123" s="26">
        <f t="shared" si="15"/>
        <v>484820.77999999997</v>
      </c>
      <c r="AH123" s="17">
        <f t="shared" si="12"/>
        <v>1900722.4100000001</v>
      </c>
      <c r="AI123" s="19">
        <f t="shared" si="13"/>
        <v>1923460.67</v>
      </c>
      <c r="AJ123" s="32">
        <f t="shared" si="14"/>
        <v>-22738.259999999776</v>
      </c>
    </row>
    <row r="124" spans="1:36" x14ac:dyDescent="0.2">
      <c r="A124" s="1" t="s">
        <v>500</v>
      </c>
      <c r="B124" s="1" t="s">
        <v>501</v>
      </c>
      <c r="C124" s="92">
        <v>3444</v>
      </c>
      <c r="D124" s="93" t="s">
        <v>1204</v>
      </c>
      <c r="E124" s="277" t="s">
        <v>2197</v>
      </c>
      <c r="F124" s="282">
        <v>448216.47</v>
      </c>
      <c r="G124" s="282">
        <v>0</v>
      </c>
      <c r="H124" s="282">
        <v>31629.27</v>
      </c>
      <c r="J124" s="277">
        <v>433196.67</v>
      </c>
      <c r="K124" s="277">
        <v>102414.43</v>
      </c>
      <c r="R124" s="277">
        <v>2517902.33</v>
      </c>
      <c r="S124" s="284">
        <v>1150.26</v>
      </c>
      <c r="T124" s="284">
        <v>1210343.8500000001</v>
      </c>
      <c r="U124" s="284">
        <v>20000</v>
      </c>
      <c r="W124" s="284">
        <v>761970</v>
      </c>
      <c r="Y124" s="285">
        <v>1355630</v>
      </c>
      <c r="AB124" s="285">
        <v>432155.78</v>
      </c>
      <c r="AC124" s="285">
        <v>194519.94</v>
      </c>
      <c r="AE124" s="103">
        <f t="shared" si="16"/>
        <v>479845.74</v>
      </c>
      <c r="AF124" s="37">
        <f t="shared" si="17"/>
        <v>0</v>
      </c>
      <c r="AG124" s="26">
        <f t="shared" si="15"/>
        <v>479845.74</v>
      </c>
      <c r="AH124" s="17">
        <f t="shared" si="12"/>
        <v>1993464.11</v>
      </c>
      <c r="AI124" s="19">
        <f t="shared" si="13"/>
        <v>1982305.72</v>
      </c>
      <c r="AJ124" s="32">
        <f t="shared" si="14"/>
        <v>11158.39000000013</v>
      </c>
    </row>
    <row r="125" spans="1:36" x14ac:dyDescent="0.2">
      <c r="A125" s="1" t="s">
        <v>504</v>
      </c>
      <c r="B125" s="1" t="s">
        <v>505</v>
      </c>
      <c r="C125" s="92">
        <v>2224</v>
      </c>
      <c r="D125" s="93" t="s">
        <v>1205</v>
      </c>
      <c r="E125" s="277" t="s">
        <v>2120</v>
      </c>
      <c r="F125" s="282">
        <v>201811.42</v>
      </c>
      <c r="G125" s="282">
        <v>0</v>
      </c>
      <c r="H125" s="282">
        <v>79697.100000000006</v>
      </c>
      <c r="J125" s="277">
        <v>228590.21</v>
      </c>
      <c r="K125" s="277">
        <v>36367.660000000003</v>
      </c>
      <c r="R125" s="277">
        <v>2171633.4300000002</v>
      </c>
      <c r="T125" s="284">
        <v>707877.41</v>
      </c>
      <c r="U125" s="284">
        <v>45600</v>
      </c>
      <c r="V125" s="284">
        <v>368.61</v>
      </c>
      <c r="W125" s="284">
        <v>912846</v>
      </c>
      <c r="X125" s="284">
        <v>21400</v>
      </c>
      <c r="Y125" s="285">
        <v>1214967</v>
      </c>
      <c r="AB125" s="285">
        <v>360704.11</v>
      </c>
      <c r="AC125" s="285">
        <v>125538.13</v>
      </c>
      <c r="AE125" s="103">
        <f t="shared" si="16"/>
        <v>281508.52</v>
      </c>
      <c r="AF125" s="37">
        <f t="shared" si="17"/>
        <v>0</v>
      </c>
      <c r="AG125" s="26">
        <f t="shared" si="15"/>
        <v>281508.52</v>
      </c>
      <c r="AH125" s="17">
        <f t="shared" si="12"/>
        <v>1688092.02</v>
      </c>
      <c r="AI125" s="19">
        <f t="shared" si="13"/>
        <v>1701209.2399999998</v>
      </c>
      <c r="AJ125" s="32">
        <f t="shared" si="14"/>
        <v>-13117.219999999739</v>
      </c>
    </row>
    <row r="126" spans="1:36" x14ac:dyDescent="0.2">
      <c r="A126" s="1" t="s">
        <v>504</v>
      </c>
      <c r="B126" s="1" t="s">
        <v>505</v>
      </c>
      <c r="C126" s="92">
        <v>6948</v>
      </c>
      <c r="D126" s="93" t="s">
        <v>1206</v>
      </c>
      <c r="E126" s="277" t="s">
        <v>2121</v>
      </c>
      <c r="F126" s="282">
        <v>165799.85</v>
      </c>
      <c r="G126" s="282">
        <v>0</v>
      </c>
      <c r="H126" s="282">
        <v>84886.61</v>
      </c>
      <c r="J126" s="277">
        <v>20571</v>
      </c>
      <c r="K126" s="277">
        <v>112955.88</v>
      </c>
      <c r="O126" s="283">
        <v>600</v>
      </c>
      <c r="R126" s="277">
        <v>1977387.82</v>
      </c>
      <c r="T126" s="284">
        <v>2007384.83</v>
      </c>
      <c r="V126" s="284">
        <v>334.76</v>
      </c>
      <c r="W126" s="284">
        <v>1736770</v>
      </c>
      <c r="X126" s="284">
        <v>53700</v>
      </c>
      <c r="Y126" s="285">
        <v>2709860</v>
      </c>
      <c r="AB126" s="285">
        <v>781590.5</v>
      </c>
      <c r="AC126" s="285">
        <v>66556.44</v>
      </c>
      <c r="AE126" s="103">
        <f t="shared" si="16"/>
        <v>250686.46000000002</v>
      </c>
      <c r="AF126" s="37">
        <f t="shared" si="17"/>
        <v>600</v>
      </c>
      <c r="AG126" s="26">
        <f t="shared" si="15"/>
        <v>250086.46000000002</v>
      </c>
      <c r="AH126" s="17">
        <f t="shared" si="12"/>
        <v>3798189.59</v>
      </c>
      <c r="AI126" s="19">
        <f t="shared" si="13"/>
        <v>3558006.94</v>
      </c>
      <c r="AJ126" s="32">
        <f t="shared" si="14"/>
        <v>240182.64999999991</v>
      </c>
    </row>
    <row r="127" spans="1:36" x14ac:dyDescent="0.2">
      <c r="A127" s="1" t="s">
        <v>504</v>
      </c>
      <c r="B127" s="1" t="s">
        <v>505</v>
      </c>
      <c r="C127" s="92">
        <v>2265</v>
      </c>
      <c r="D127" s="93" t="s">
        <v>1207</v>
      </c>
      <c r="E127" s="277" t="s">
        <v>2122</v>
      </c>
      <c r="F127" s="282">
        <v>169050.67</v>
      </c>
      <c r="G127" s="282">
        <v>0</v>
      </c>
      <c r="H127" s="282">
        <v>14907</v>
      </c>
      <c r="J127" s="277">
        <v>211955.57</v>
      </c>
      <c r="K127" s="277">
        <v>35175.769999999997</v>
      </c>
      <c r="M127" s="283">
        <v>27400</v>
      </c>
      <c r="R127" s="277">
        <v>1774116.27</v>
      </c>
      <c r="T127" s="284">
        <v>837617.82</v>
      </c>
      <c r="V127" s="284">
        <v>278.41000000000003</v>
      </c>
      <c r="W127" s="284">
        <v>789555</v>
      </c>
      <c r="X127" s="284">
        <v>27000</v>
      </c>
      <c r="Y127" s="285">
        <v>1141092</v>
      </c>
      <c r="AB127" s="285">
        <v>403233.61</v>
      </c>
      <c r="AC127" s="285">
        <v>131061.32</v>
      </c>
      <c r="AE127" s="103">
        <f t="shared" si="16"/>
        <v>183957.67</v>
      </c>
      <c r="AF127" s="37">
        <f t="shared" si="17"/>
        <v>27400</v>
      </c>
      <c r="AG127" s="26">
        <f t="shared" si="15"/>
        <v>156557.67000000001</v>
      </c>
      <c r="AH127" s="17">
        <f t="shared" si="12"/>
        <v>1654451.23</v>
      </c>
      <c r="AI127" s="19">
        <f t="shared" si="13"/>
        <v>1675386.93</v>
      </c>
      <c r="AJ127" s="32">
        <f t="shared" si="14"/>
        <v>-20935.699999999953</v>
      </c>
    </row>
    <row r="128" spans="1:36" x14ac:dyDescent="0.2">
      <c r="A128" s="1" t="s">
        <v>504</v>
      </c>
      <c r="B128" s="1" t="s">
        <v>505</v>
      </c>
      <c r="C128" s="92">
        <v>4502</v>
      </c>
      <c r="D128" s="93" t="s">
        <v>1208</v>
      </c>
      <c r="E128" s="277" t="s">
        <v>2123</v>
      </c>
      <c r="F128" s="282">
        <v>317464.48</v>
      </c>
      <c r="G128" s="282">
        <v>0</v>
      </c>
      <c r="H128" s="282">
        <v>94355.57</v>
      </c>
      <c r="J128" s="277">
        <v>128176.57</v>
      </c>
      <c r="K128" s="277">
        <v>52882.01</v>
      </c>
      <c r="O128" s="283">
        <v>0</v>
      </c>
      <c r="R128" s="277">
        <v>1520211.94</v>
      </c>
      <c r="T128" s="284">
        <v>880303.87</v>
      </c>
      <c r="U128" s="284">
        <v>262400</v>
      </c>
      <c r="V128" s="284">
        <v>783.6</v>
      </c>
      <c r="W128" s="284">
        <v>1858422.4</v>
      </c>
      <c r="X128" s="284">
        <v>54000</v>
      </c>
      <c r="Y128" s="285">
        <v>2228627.4</v>
      </c>
      <c r="AB128" s="285">
        <v>674427.34</v>
      </c>
      <c r="AC128" s="285">
        <v>47493.8</v>
      </c>
      <c r="AE128" s="103">
        <f t="shared" si="16"/>
        <v>411820.05</v>
      </c>
      <c r="AF128" s="37">
        <f t="shared" si="17"/>
        <v>0</v>
      </c>
      <c r="AG128" s="26">
        <f t="shared" si="15"/>
        <v>411820.05</v>
      </c>
      <c r="AH128" s="17">
        <f t="shared" si="12"/>
        <v>3055909.87</v>
      </c>
      <c r="AI128" s="19">
        <f t="shared" si="13"/>
        <v>2950548.5399999996</v>
      </c>
      <c r="AJ128" s="32">
        <f t="shared" si="14"/>
        <v>105361.33000000054</v>
      </c>
    </row>
    <row r="129" spans="1:36" x14ac:dyDescent="0.2">
      <c r="A129" s="1" t="s">
        <v>504</v>
      </c>
      <c r="B129" s="1" t="s">
        <v>505</v>
      </c>
      <c r="C129" s="92">
        <v>6455</v>
      </c>
      <c r="D129" s="93" t="s">
        <v>1209</v>
      </c>
      <c r="E129" s="277" t="s">
        <v>2124</v>
      </c>
      <c r="F129" s="282">
        <v>848434.1</v>
      </c>
      <c r="G129" s="282">
        <v>0</v>
      </c>
      <c r="H129" s="282">
        <v>74244.539999999994</v>
      </c>
      <c r="J129" s="277">
        <v>180481.43</v>
      </c>
      <c r="K129" s="277">
        <v>65600.44</v>
      </c>
      <c r="O129" s="283">
        <v>1100</v>
      </c>
      <c r="R129" s="277">
        <v>2436322.09</v>
      </c>
      <c r="T129" s="284">
        <v>1519043.52</v>
      </c>
      <c r="U129" s="284">
        <v>230510</v>
      </c>
      <c r="V129" s="284">
        <v>1614.52</v>
      </c>
      <c r="W129" s="284">
        <v>1280407.5</v>
      </c>
      <c r="X129" s="284">
        <v>39000</v>
      </c>
      <c r="Y129" s="285">
        <v>2018282.5</v>
      </c>
      <c r="AB129" s="285">
        <v>767195.52</v>
      </c>
      <c r="AC129" s="285">
        <v>82947.89</v>
      </c>
      <c r="AE129" s="103">
        <f t="shared" si="16"/>
        <v>922678.64</v>
      </c>
      <c r="AF129" s="37">
        <f t="shared" si="17"/>
        <v>1100</v>
      </c>
      <c r="AG129" s="26">
        <f t="shared" si="15"/>
        <v>921578.64</v>
      </c>
      <c r="AH129" s="17">
        <f t="shared" si="12"/>
        <v>3070575.54</v>
      </c>
      <c r="AI129" s="19">
        <f t="shared" si="13"/>
        <v>2868425.91</v>
      </c>
      <c r="AJ129" s="32">
        <f t="shared" si="14"/>
        <v>202149.62999999989</v>
      </c>
    </row>
    <row r="130" spans="1:36" x14ac:dyDescent="0.2">
      <c r="A130" s="1" t="s">
        <v>504</v>
      </c>
      <c r="B130" s="1" t="s">
        <v>505</v>
      </c>
      <c r="C130" s="92">
        <v>1661</v>
      </c>
      <c r="D130" s="93" t="s">
        <v>1210</v>
      </c>
      <c r="E130" s="277" t="s">
        <v>2125</v>
      </c>
      <c r="F130" s="282">
        <v>95549.02</v>
      </c>
      <c r="G130" s="282">
        <v>0</v>
      </c>
      <c r="H130" s="282">
        <v>47912.84</v>
      </c>
      <c r="J130" s="277">
        <v>387815.34</v>
      </c>
      <c r="K130" s="277">
        <v>41284.339999999997</v>
      </c>
      <c r="M130" s="283">
        <v>18000</v>
      </c>
      <c r="R130" s="277">
        <v>1752442.7</v>
      </c>
      <c r="T130" s="284">
        <v>722235.78</v>
      </c>
      <c r="U130" s="284">
        <v>122600</v>
      </c>
      <c r="V130" s="284">
        <v>165.11</v>
      </c>
      <c r="W130" s="284">
        <v>789850.5</v>
      </c>
      <c r="X130" s="284">
        <v>21400</v>
      </c>
      <c r="Y130" s="285">
        <v>1122110.5</v>
      </c>
      <c r="AB130" s="285">
        <v>442484.59</v>
      </c>
      <c r="AC130" s="285">
        <v>116801.38</v>
      </c>
      <c r="AE130" s="103">
        <f t="shared" si="16"/>
        <v>143461.85999999999</v>
      </c>
      <c r="AF130" s="37">
        <f t="shared" si="17"/>
        <v>18000</v>
      </c>
      <c r="AG130" s="26">
        <f t="shared" si="15"/>
        <v>125461.85999999999</v>
      </c>
      <c r="AH130" s="17">
        <f t="shared" si="12"/>
        <v>1656251.3900000001</v>
      </c>
      <c r="AI130" s="19">
        <f t="shared" si="13"/>
        <v>1681396.4700000002</v>
      </c>
      <c r="AJ130" s="32">
        <f t="shared" si="14"/>
        <v>-25145.080000000075</v>
      </c>
    </row>
    <row r="131" spans="1:36" x14ac:dyDescent="0.2">
      <c r="A131" s="1" t="s">
        <v>504</v>
      </c>
      <c r="B131" s="1" t="s">
        <v>505</v>
      </c>
      <c r="C131" s="92">
        <v>1935</v>
      </c>
      <c r="D131" s="93" t="s">
        <v>1211</v>
      </c>
      <c r="E131" s="277" t="s">
        <v>2126</v>
      </c>
      <c r="F131" s="282">
        <v>234768.72</v>
      </c>
      <c r="G131" s="282">
        <v>0</v>
      </c>
      <c r="H131" s="282">
        <v>38017.410000000003</v>
      </c>
      <c r="J131" s="277">
        <v>410224.78</v>
      </c>
      <c r="K131" s="277">
        <v>26078.99</v>
      </c>
      <c r="R131" s="277">
        <v>2586652.75</v>
      </c>
      <c r="T131" s="284">
        <v>641138.37</v>
      </c>
      <c r="V131" s="284">
        <v>484.06</v>
      </c>
      <c r="W131" s="284">
        <v>862702.2</v>
      </c>
      <c r="X131" s="284">
        <v>24400</v>
      </c>
      <c r="Y131" s="285">
        <v>990862.2</v>
      </c>
      <c r="AB131" s="285">
        <v>364284.32</v>
      </c>
      <c r="AC131" s="285">
        <v>204183.67</v>
      </c>
      <c r="AE131" s="103">
        <f t="shared" si="16"/>
        <v>272786.13</v>
      </c>
      <c r="AF131" s="37">
        <f t="shared" si="17"/>
        <v>0</v>
      </c>
      <c r="AG131" s="26">
        <f t="shared" si="15"/>
        <v>272786.13</v>
      </c>
      <c r="AH131" s="17">
        <f t="shared" si="12"/>
        <v>1528724.63</v>
      </c>
      <c r="AI131" s="19">
        <f t="shared" si="13"/>
        <v>1559330.19</v>
      </c>
      <c r="AJ131" s="32">
        <f t="shared" si="14"/>
        <v>-30605.560000000056</v>
      </c>
    </row>
    <row r="132" spans="1:36" x14ac:dyDescent="0.2">
      <c r="A132" s="1" t="s">
        <v>504</v>
      </c>
      <c r="B132" s="1" t="s">
        <v>505</v>
      </c>
      <c r="C132" s="92">
        <v>4296</v>
      </c>
      <c r="D132" s="93" t="s">
        <v>1212</v>
      </c>
      <c r="E132" s="277" t="s">
        <v>2127</v>
      </c>
      <c r="F132" s="282">
        <v>374019.58</v>
      </c>
      <c r="G132" s="282">
        <v>4200</v>
      </c>
      <c r="H132" s="282">
        <v>61995.28</v>
      </c>
      <c r="J132" s="277">
        <v>68041</v>
      </c>
      <c r="K132" s="277">
        <v>60002.98</v>
      </c>
      <c r="M132" s="283">
        <v>42600</v>
      </c>
      <c r="O132" s="283">
        <v>13.26</v>
      </c>
      <c r="R132" s="277">
        <v>1898238.82</v>
      </c>
      <c r="T132" s="284">
        <v>1171452.48</v>
      </c>
      <c r="U132" s="284">
        <v>136600</v>
      </c>
      <c r="V132" s="284">
        <v>793.54</v>
      </c>
      <c r="W132" s="284">
        <v>1093162.5</v>
      </c>
      <c r="X132" s="284">
        <v>33400</v>
      </c>
      <c r="Y132" s="285">
        <v>1636352.5</v>
      </c>
      <c r="AB132" s="285">
        <v>639207.17000000004</v>
      </c>
      <c r="AC132" s="285">
        <v>73384.639999999999</v>
      </c>
      <c r="AD132" s="285">
        <v>1687.08</v>
      </c>
      <c r="AE132" s="103">
        <f t="shared" ref="AE132:AE163" si="18">SUM(F132:I132)</f>
        <v>440214.86</v>
      </c>
      <c r="AF132" s="37">
        <f t="shared" ref="AF132:AF163" si="19">SUM(L132:O132)</f>
        <v>42613.26</v>
      </c>
      <c r="AG132" s="26">
        <f t="shared" si="15"/>
        <v>397601.6</v>
      </c>
      <c r="AH132" s="17">
        <f t="shared" si="12"/>
        <v>2435408.52</v>
      </c>
      <c r="AI132" s="19">
        <f t="shared" si="13"/>
        <v>2350631.39</v>
      </c>
      <c r="AJ132" s="32">
        <f t="shared" si="14"/>
        <v>84777.129999999888</v>
      </c>
    </row>
    <row r="133" spans="1:36" x14ac:dyDescent="0.2">
      <c r="A133" s="1" t="s">
        <v>504</v>
      </c>
      <c r="B133" s="1" t="s">
        <v>505</v>
      </c>
      <c r="C133" s="92">
        <v>4985</v>
      </c>
      <c r="D133" s="93" t="s">
        <v>1213</v>
      </c>
      <c r="E133" s="277" t="s">
        <v>2128</v>
      </c>
      <c r="F133" s="282">
        <v>464529.3</v>
      </c>
      <c r="G133" s="282">
        <v>0</v>
      </c>
      <c r="H133" s="282">
        <v>109207.79</v>
      </c>
      <c r="J133" s="277">
        <v>443018.21</v>
      </c>
      <c r="K133" s="277">
        <v>-41421.33</v>
      </c>
      <c r="R133" s="277">
        <v>2434424.27</v>
      </c>
      <c r="T133" s="284">
        <v>809980.92</v>
      </c>
      <c r="U133" s="284">
        <v>15000</v>
      </c>
      <c r="V133" s="284">
        <v>2678.92</v>
      </c>
      <c r="W133" s="284">
        <v>1485805.5</v>
      </c>
      <c r="X133" s="284">
        <v>32900</v>
      </c>
      <c r="Y133" s="285">
        <v>1743760.5</v>
      </c>
      <c r="AB133" s="285">
        <v>496627.42</v>
      </c>
      <c r="AC133" s="285">
        <v>282419.25</v>
      </c>
      <c r="AE133" s="103">
        <f t="shared" si="18"/>
        <v>573737.09</v>
      </c>
      <c r="AF133" s="37">
        <f t="shared" si="19"/>
        <v>0</v>
      </c>
      <c r="AG133" s="26">
        <f t="shared" si="15"/>
        <v>573737.09</v>
      </c>
      <c r="AH133" s="17">
        <f t="shared" ref="AH133:AH192" si="20">SUM(S133:X133)</f>
        <v>2346365.34</v>
      </c>
      <c r="AI133" s="19">
        <f t="shared" ref="AI133:AI192" si="21">SUM(Y133:AD133)</f>
        <v>2522807.17</v>
      </c>
      <c r="AJ133" s="32">
        <f t="shared" ref="AJ133:AJ192" si="22">AH133-AI133</f>
        <v>-176441.83000000007</v>
      </c>
    </row>
    <row r="134" spans="1:36" x14ac:dyDescent="0.2">
      <c r="A134" s="1" t="s">
        <v>504</v>
      </c>
      <c r="B134" s="1" t="s">
        <v>505</v>
      </c>
      <c r="C134" s="92">
        <v>6488</v>
      </c>
      <c r="D134" s="93" t="s">
        <v>1214</v>
      </c>
      <c r="E134" s="277" t="s">
        <v>2129</v>
      </c>
      <c r="F134" s="282">
        <v>221175.29</v>
      </c>
      <c r="G134" s="282">
        <v>0</v>
      </c>
      <c r="H134" s="282">
        <v>128363.27</v>
      </c>
      <c r="J134" s="277">
        <v>490980.54</v>
      </c>
      <c r="K134" s="277">
        <v>90035.66</v>
      </c>
      <c r="R134" s="277">
        <v>2150215.54</v>
      </c>
      <c r="T134" s="284">
        <v>1472150.68</v>
      </c>
      <c r="U134" s="284">
        <v>162035</v>
      </c>
      <c r="V134" s="284">
        <v>2318.54</v>
      </c>
      <c r="W134" s="284">
        <v>717633.52</v>
      </c>
      <c r="X134" s="284">
        <v>40800</v>
      </c>
      <c r="Y134" s="285">
        <v>1549873.52</v>
      </c>
      <c r="AB134" s="285">
        <v>893176.92</v>
      </c>
      <c r="AC134" s="285">
        <v>200786.97</v>
      </c>
      <c r="AE134" s="103">
        <f t="shared" si="18"/>
        <v>349538.56</v>
      </c>
      <c r="AF134" s="37">
        <f t="shared" si="19"/>
        <v>0</v>
      </c>
      <c r="AG134" s="26">
        <f t="shared" si="15"/>
        <v>349538.56</v>
      </c>
      <c r="AH134" s="17">
        <f t="shared" si="20"/>
        <v>2394937.7400000002</v>
      </c>
      <c r="AI134" s="19">
        <f t="shared" si="21"/>
        <v>2643837.41</v>
      </c>
      <c r="AJ134" s="32">
        <f t="shared" si="22"/>
        <v>-248899.66999999993</v>
      </c>
    </row>
    <row r="135" spans="1:36" x14ac:dyDescent="0.2">
      <c r="A135" s="1" t="s">
        <v>504</v>
      </c>
      <c r="B135" s="1" t="s">
        <v>505</v>
      </c>
      <c r="C135" s="92">
        <v>789</v>
      </c>
      <c r="D135" s="93" t="s">
        <v>1215</v>
      </c>
      <c r="E135" s="277" t="s">
        <v>2192</v>
      </c>
      <c r="F135" s="282">
        <v>88763.97</v>
      </c>
      <c r="G135" s="282">
        <v>0</v>
      </c>
      <c r="H135" s="282">
        <v>10708.85</v>
      </c>
      <c r="J135" s="277">
        <v>344639.16</v>
      </c>
      <c r="K135" s="277">
        <v>48349.99</v>
      </c>
      <c r="M135" s="283">
        <v>18400</v>
      </c>
      <c r="O135" s="283">
        <v>0</v>
      </c>
      <c r="R135" s="277">
        <v>1699412.19</v>
      </c>
      <c r="T135" s="284">
        <v>512876.66</v>
      </c>
      <c r="V135" s="284">
        <v>96.33</v>
      </c>
      <c r="W135" s="284">
        <v>971886</v>
      </c>
      <c r="X135" s="284">
        <v>27400</v>
      </c>
      <c r="Y135" s="285">
        <v>1142196</v>
      </c>
      <c r="AB135" s="285">
        <v>272331.95</v>
      </c>
      <c r="AC135" s="285">
        <v>112199.87</v>
      </c>
      <c r="AE135" s="103">
        <f t="shared" si="18"/>
        <v>99472.82</v>
      </c>
      <c r="AF135" s="37">
        <f t="shared" si="19"/>
        <v>18400</v>
      </c>
      <c r="AG135" s="26">
        <f t="shared" si="15"/>
        <v>81072.820000000007</v>
      </c>
      <c r="AH135" s="17">
        <f t="shared" si="20"/>
        <v>1512258.99</v>
      </c>
      <c r="AI135" s="19">
        <f t="shared" si="21"/>
        <v>1526727.8199999998</v>
      </c>
      <c r="AJ135" s="32">
        <f t="shared" si="22"/>
        <v>-14468.829999999842</v>
      </c>
    </row>
    <row r="136" spans="1:36" x14ac:dyDescent="0.2">
      <c r="A136" s="1" t="s">
        <v>508</v>
      </c>
      <c r="B136" s="1" t="s">
        <v>509</v>
      </c>
      <c r="C136" s="92">
        <v>8307</v>
      </c>
      <c r="D136" s="93" t="s">
        <v>1216</v>
      </c>
      <c r="E136" s="277" t="s">
        <v>2130</v>
      </c>
      <c r="F136" s="282">
        <v>984925.87</v>
      </c>
      <c r="G136" s="282">
        <v>0</v>
      </c>
      <c r="H136" s="282">
        <v>138569.76999999999</v>
      </c>
      <c r="J136" s="277">
        <v>789663.99</v>
      </c>
      <c r="K136" s="277">
        <v>25557.31</v>
      </c>
      <c r="O136" s="283">
        <v>0</v>
      </c>
      <c r="Q136" s="277">
        <v>5015.3</v>
      </c>
      <c r="R136" s="277">
        <v>3628521.74</v>
      </c>
      <c r="T136" s="284">
        <v>3177121.06</v>
      </c>
      <c r="U136" s="284">
        <v>115900</v>
      </c>
      <c r="V136" s="284">
        <v>1353.61</v>
      </c>
      <c r="W136" s="284">
        <v>1772299</v>
      </c>
      <c r="X136" s="284">
        <v>45000</v>
      </c>
      <c r="Y136" s="285">
        <v>2876406</v>
      </c>
      <c r="AB136" s="285">
        <v>1209456.46</v>
      </c>
      <c r="AC136" s="285">
        <v>198499.41</v>
      </c>
      <c r="AD136" s="285">
        <v>1182.3499999999999</v>
      </c>
      <c r="AE136" s="103">
        <f t="shared" si="18"/>
        <v>1123495.6399999999</v>
      </c>
      <c r="AF136" s="37">
        <f t="shared" si="19"/>
        <v>0</v>
      </c>
      <c r="AG136" s="26">
        <f t="shared" si="15"/>
        <v>1123495.6399999999</v>
      </c>
      <c r="AH136" s="17">
        <f t="shared" si="20"/>
        <v>5111673.67</v>
      </c>
      <c r="AI136" s="19">
        <f t="shared" si="21"/>
        <v>4285544.22</v>
      </c>
      <c r="AJ136" s="32">
        <f t="shared" si="22"/>
        <v>826129.45000000019</v>
      </c>
    </row>
    <row r="137" spans="1:36" x14ac:dyDescent="0.2">
      <c r="A137" s="1" t="s">
        <v>508</v>
      </c>
      <c r="B137" s="1" t="s">
        <v>509</v>
      </c>
      <c r="C137" s="92">
        <v>4857</v>
      </c>
      <c r="D137" s="93" t="s">
        <v>1217</v>
      </c>
      <c r="E137" s="277" t="s">
        <v>2131</v>
      </c>
      <c r="F137" s="282">
        <v>407466.53</v>
      </c>
      <c r="G137" s="282">
        <v>0</v>
      </c>
      <c r="H137" s="282">
        <v>189046.83</v>
      </c>
      <c r="J137" s="277">
        <v>1103731.58</v>
      </c>
      <c r="K137" s="277">
        <v>8488.14</v>
      </c>
      <c r="O137" s="283">
        <v>0</v>
      </c>
      <c r="Q137" s="277">
        <v>232.46</v>
      </c>
      <c r="R137" s="277">
        <v>365872.84</v>
      </c>
      <c r="T137" s="284">
        <v>1850610.96</v>
      </c>
      <c r="U137" s="284">
        <v>1565</v>
      </c>
      <c r="V137" s="284">
        <v>493.28</v>
      </c>
      <c r="W137" s="284">
        <v>1664982</v>
      </c>
      <c r="X137" s="284">
        <v>27000</v>
      </c>
      <c r="Y137" s="285">
        <v>2126016</v>
      </c>
      <c r="AB137" s="285">
        <v>963267.19</v>
      </c>
      <c r="AC137" s="285">
        <v>84621.42</v>
      </c>
      <c r="AD137" s="285">
        <v>967.28</v>
      </c>
      <c r="AE137" s="103">
        <f t="shared" si="18"/>
        <v>596513.36</v>
      </c>
      <c r="AF137" s="37">
        <f t="shared" si="19"/>
        <v>0</v>
      </c>
      <c r="AG137" s="26">
        <f t="shared" si="15"/>
        <v>596513.36</v>
      </c>
      <c r="AH137" s="17">
        <f t="shared" si="20"/>
        <v>3544651.24</v>
      </c>
      <c r="AI137" s="19">
        <f t="shared" si="21"/>
        <v>3174871.8899999997</v>
      </c>
      <c r="AJ137" s="32">
        <f t="shared" si="22"/>
        <v>369779.35000000056</v>
      </c>
    </row>
    <row r="138" spans="1:36" x14ac:dyDescent="0.2">
      <c r="A138" s="1" t="s">
        <v>508</v>
      </c>
      <c r="B138" s="1" t="s">
        <v>509</v>
      </c>
      <c r="C138" s="92">
        <v>4343</v>
      </c>
      <c r="D138" s="93" t="s">
        <v>1218</v>
      </c>
      <c r="E138" s="277" t="s">
        <v>2132</v>
      </c>
      <c r="F138" s="282">
        <v>428743.82</v>
      </c>
      <c r="G138" s="282">
        <v>0</v>
      </c>
      <c r="H138" s="282">
        <v>171786.25</v>
      </c>
      <c r="J138" s="277">
        <v>117906.13</v>
      </c>
      <c r="K138" s="277">
        <v>58144.58</v>
      </c>
      <c r="O138" s="283">
        <v>884</v>
      </c>
      <c r="R138" s="277">
        <v>2122751.4700000002</v>
      </c>
      <c r="T138" s="284">
        <v>1517850.48</v>
      </c>
      <c r="V138" s="284">
        <v>805.07</v>
      </c>
      <c r="W138" s="284">
        <v>1444369.5</v>
      </c>
      <c r="X138" s="284">
        <v>13500</v>
      </c>
      <c r="Y138" s="285">
        <v>1959748.5</v>
      </c>
      <c r="AB138" s="285">
        <v>792634.18</v>
      </c>
      <c r="AC138" s="285">
        <v>93944.16</v>
      </c>
      <c r="AD138" s="285">
        <v>1182.3499999999999</v>
      </c>
      <c r="AE138" s="103">
        <f t="shared" si="18"/>
        <v>600530.07000000007</v>
      </c>
      <c r="AF138" s="37">
        <f t="shared" si="19"/>
        <v>884</v>
      </c>
      <c r="AG138" s="26">
        <f t="shared" si="15"/>
        <v>599646.07000000007</v>
      </c>
      <c r="AH138" s="17">
        <f t="shared" si="20"/>
        <v>2976525.05</v>
      </c>
      <c r="AI138" s="19">
        <f t="shared" si="21"/>
        <v>2847509.1900000004</v>
      </c>
      <c r="AJ138" s="32">
        <f t="shared" si="22"/>
        <v>129015.8599999994</v>
      </c>
    </row>
    <row r="139" spans="1:36" x14ac:dyDescent="0.2">
      <c r="A139" s="1" t="s">
        <v>508</v>
      </c>
      <c r="B139" s="1" t="s">
        <v>509</v>
      </c>
      <c r="C139" s="92">
        <v>4628</v>
      </c>
      <c r="D139" s="93" t="s">
        <v>1219</v>
      </c>
      <c r="E139" s="277" t="s">
        <v>2133</v>
      </c>
      <c r="F139" s="282">
        <v>637978.25</v>
      </c>
      <c r="G139" s="282">
        <v>0</v>
      </c>
      <c r="H139" s="282">
        <v>99028.47</v>
      </c>
      <c r="J139" s="277">
        <v>1491484.13</v>
      </c>
      <c r="K139" s="277">
        <v>88911.33</v>
      </c>
      <c r="R139" s="277">
        <v>765116.2</v>
      </c>
      <c r="T139" s="284">
        <v>1820551.85</v>
      </c>
      <c r="V139" s="284">
        <v>626.5</v>
      </c>
      <c r="W139" s="284">
        <v>311640</v>
      </c>
      <c r="Y139" s="285">
        <v>987601</v>
      </c>
      <c r="AB139" s="285">
        <v>647754.07999999996</v>
      </c>
      <c r="AC139" s="285">
        <v>133790.85</v>
      </c>
      <c r="AD139" s="285">
        <v>967.28</v>
      </c>
      <c r="AE139" s="103">
        <f t="shared" si="18"/>
        <v>737006.72</v>
      </c>
      <c r="AF139" s="37">
        <f t="shared" si="19"/>
        <v>0</v>
      </c>
      <c r="AG139" s="26">
        <f t="shared" si="15"/>
        <v>737006.72</v>
      </c>
      <c r="AH139" s="17">
        <f t="shared" si="20"/>
        <v>2132818.35</v>
      </c>
      <c r="AI139" s="19">
        <f t="shared" si="21"/>
        <v>1770113.2100000002</v>
      </c>
      <c r="AJ139" s="32">
        <f t="shared" si="22"/>
        <v>362705.1399999999</v>
      </c>
    </row>
    <row r="140" spans="1:36" x14ac:dyDescent="0.2">
      <c r="A140" s="1" t="s">
        <v>508</v>
      </c>
      <c r="B140" s="1" t="s">
        <v>509</v>
      </c>
      <c r="C140" s="92">
        <v>5183</v>
      </c>
      <c r="D140" s="93" t="s">
        <v>1220</v>
      </c>
      <c r="E140" s="277" t="s">
        <v>2134</v>
      </c>
      <c r="F140" s="282">
        <v>619738.66</v>
      </c>
      <c r="G140" s="282">
        <v>0</v>
      </c>
      <c r="H140" s="282">
        <v>111641.82</v>
      </c>
      <c r="J140" s="277">
        <v>367076.3</v>
      </c>
      <c r="K140" s="277">
        <v>11296.93</v>
      </c>
      <c r="O140" s="283">
        <v>503.46</v>
      </c>
      <c r="R140" s="277">
        <v>3234091.19</v>
      </c>
      <c r="T140" s="284">
        <v>2062889</v>
      </c>
      <c r="U140" s="284">
        <v>259520</v>
      </c>
      <c r="V140" s="284">
        <v>543.71</v>
      </c>
      <c r="W140" s="284">
        <v>1021828.5</v>
      </c>
      <c r="X140" s="284">
        <v>27000</v>
      </c>
      <c r="Y140" s="285">
        <v>1597828.5</v>
      </c>
      <c r="AB140" s="285">
        <v>1259903.78</v>
      </c>
      <c r="AC140" s="285">
        <v>117509.85</v>
      </c>
      <c r="AD140" s="285">
        <v>1182.3499999999999</v>
      </c>
      <c r="AE140" s="103">
        <f t="shared" si="18"/>
        <v>731380.48</v>
      </c>
      <c r="AF140" s="37">
        <f t="shared" si="19"/>
        <v>503.46</v>
      </c>
      <c r="AG140" s="26">
        <f t="shared" si="15"/>
        <v>730877.02</v>
      </c>
      <c r="AH140" s="17">
        <f t="shared" si="20"/>
        <v>3371781.21</v>
      </c>
      <c r="AI140" s="19">
        <f t="shared" si="21"/>
        <v>2976424.4800000004</v>
      </c>
      <c r="AJ140" s="32">
        <f t="shared" si="22"/>
        <v>395356.72999999952</v>
      </c>
    </row>
    <row r="141" spans="1:36" x14ac:dyDescent="0.2">
      <c r="A141" s="1" t="s">
        <v>508</v>
      </c>
      <c r="B141" s="1" t="s">
        <v>509</v>
      </c>
      <c r="C141" s="92">
        <v>3400</v>
      </c>
      <c r="D141" s="93" t="s">
        <v>1221</v>
      </c>
      <c r="E141" s="277" t="s">
        <v>2135</v>
      </c>
      <c r="F141" s="282">
        <v>798754.53</v>
      </c>
      <c r="G141" s="282">
        <v>41250</v>
      </c>
      <c r="H141" s="282">
        <v>91661.95</v>
      </c>
      <c r="J141" s="277">
        <v>190364.45</v>
      </c>
      <c r="K141" s="277">
        <v>120441.43</v>
      </c>
      <c r="O141" s="283">
        <v>0</v>
      </c>
      <c r="R141" s="277">
        <v>1809525.85</v>
      </c>
      <c r="T141" s="284">
        <v>2106775.3199999998</v>
      </c>
      <c r="U141" s="284">
        <v>107380</v>
      </c>
      <c r="V141" s="284">
        <v>512.32000000000005</v>
      </c>
      <c r="W141" s="284">
        <v>931347</v>
      </c>
      <c r="X141" s="284">
        <v>13500</v>
      </c>
      <c r="Y141" s="285">
        <v>1494447</v>
      </c>
      <c r="AB141" s="285">
        <v>772611.04</v>
      </c>
      <c r="AC141" s="285">
        <v>73320.479999999996</v>
      </c>
      <c r="AD141" s="285">
        <v>967.28</v>
      </c>
      <c r="AE141" s="103">
        <f t="shared" si="18"/>
        <v>931666.48</v>
      </c>
      <c r="AF141" s="37">
        <f t="shared" si="19"/>
        <v>0</v>
      </c>
      <c r="AG141" s="26">
        <f t="shared" si="15"/>
        <v>931666.48</v>
      </c>
      <c r="AH141" s="17">
        <f t="shared" si="20"/>
        <v>3159514.6399999997</v>
      </c>
      <c r="AI141" s="19">
        <f t="shared" si="21"/>
        <v>2341345.7999999998</v>
      </c>
      <c r="AJ141" s="32">
        <f t="shared" si="22"/>
        <v>818168.83999999985</v>
      </c>
    </row>
    <row r="142" spans="1:36" x14ac:dyDescent="0.2">
      <c r="A142" s="1" t="s">
        <v>508</v>
      </c>
      <c r="B142" s="1" t="s">
        <v>509</v>
      </c>
      <c r="C142" s="92">
        <v>7272</v>
      </c>
      <c r="D142" s="93" t="s">
        <v>1222</v>
      </c>
      <c r="E142" s="277" t="s">
        <v>2136</v>
      </c>
      <c r="F142" s="282">
        <v>862884.25</v>
      </c>
      <c r="G142" s="282">
        <v>251600</v>
      </c>
      <c r="H142" s="282">
        <v>12996.47</v>
      </c>
      <c r="J142" s="277">
        <v>1167711.6399999999</v>
      </c>
      <c r="K142" s="277">
        <v>246139.04</v>
      </c>
      <c r="O142" s="283">
        <v>0</v>
      </c>
      <c r="R142" s="277">
        <v>1034850.95</v>
      </c>
      <c r="T142" s="284">
        <v>2117559.14</v>
      </c>
      <c r="U142" s="284">
        <v>399400</v>
      </c>
      <c r="V142" s="284">
        <v>779.18</v>
      </c>
      <c r="W142" s="284">
        <v>724059</v>
      </c>
      <c r="X142" s="284">
        <v>13500</v>
      </c>
      <c r="Y142" s="285">
        <v>1303341</v>
      </c>
      <c r="AB142" s="285">
        <v>813641.74</v>
      </c>
      <c r="AC142" s="285">
        <v>175930.2</v>
      </c>
      <c r="AD142" s="285">
        <v>1182.3499999999999</v>
      </c>
      <c r="AE142" s="103">
        <f t="shared" si="18"/>
        <v>1127480.72</v>
      </c>
      <c r="AF142" s="37">
        <f t="shared" si="19"/>
        <v>0</v>
      </c>
      <c r="AG142" s="26">
        <f t="shared" si="15"/>
        <v>1127480.72</v>
      </c>
      <c r="AH142" s="17">
        <f t="shared" si="20"/>
        <v>3255297.3200000003</v>
      </c>
      <c r="AI142" s="19">
        <f t="shared" si="21"/>
        <v>2294095.2900000005</v>
      </c>
      <c r="AJ142" s="32">
        <f t="shared" si="22"/>
        <v>961202.0299999998</v>
      </c>
    </row>
    <row r="143" spans="1:36" x14ac:dyDescent="0.2">
      <c r="A143" s="1" t="s">
        <v>508</v>
      </c>
      <c r="B143" s="1" t="s">
        <v>509</v>
      </c>
      <c r="C143" s="92">
        <v>4130</v>
      </c>
      <c r="D143" s="93" t="s">
        <v>1223</v>
      </c>
      <c r="E143" s="277" t="s">
        <v>2137</v>
      </c>
      <c r="F143" s="282">
        <v>502407.34</v>
      </c>
      <c r="G143" s="282">
        <v>0</v>
      </c>
      <c r="H143" s="282">
        <v>36042.97</v>
      </c>
      <c r="J143" s="277">
        <v>203944.29</v>
      </c>
      <c r="K143" s="277">
        <v>151367.18</v>
      </c>
      <c r="O143" s="283">
        <v>359.57</v>
      </c>
      <c r="R143" s="277">
        <v>1778360.15</v>
      </c>
      <c r="T143" s="284">
        <v>2400258.36</v>
      </c>
      <c r="U143" s="284">
        <v>18016</v>
      </c>
      <c r="V143" s="284">
        <v>849.5</v>
      </c>
      <c r="W143" s="284">
        <v>786271.5</v>
      </c>
      <c r="X143" s="284">
        <v>13500</v>
      </c>
      <c r="Y143" s="285">
        <v>1459220.5</v>
      </c>
      <c r="AB143" s="285">
        <v>1233871.58</v>
      </c>
      <c r="AC143" s="285">
        <v>140427.31</v>
      </c>
      <c r="AD143" s="285">
        <v>1182.3499999999999</v>
      </c>
      <c r="AE143" s="103">
        <f t="shared" si="18"/>
        <v>538450.31000000006</v>
      </c>
      <c r="AF143" s="37">
        <f t="shared" si="19"/>
        <v>359.57</v>
      </c>
      <c r="AG143" s="26">
        <f t="shared" si="15"/>
        <v>538090.74000000011</v>
      </c>
      <c r="AH143" s="17">
        <f t="shared" si="20"/>
        <v>3218895.36</v>
      </c>
      <c r="AI143" s="19">
        <f t="shared" si="21"/>
        <v>2834701.74</v>
      </c>
      <c r="AJ143" s="32">
        <f t="shared" si="22"/>
        <v>384193.61999999965</v>
      </c>
    </row>
    <row r="144" spans="1:36" x14ac:dyDescent="0.2">
      <c r="A144" s="1" t="s">
        <v>508</v>
      </c>
      <c r="B144" s="1" t="s">
        <v>509</v>
      </c>
      <c r="C144" s="92">
        <v>3177</v>
      </c>
      <c r="D144" s="93" t="s">
        <v>1224</v>
      </c>
      <c r="E144" s="277" t="s">
        <v>2138</v>
      </c>
      <c r="F144" s="282">
        <v>882085.71</v>
      </c>
      <c r="G144" s="282">
        <v>0</v>
      </c>
      <c r="H144" s="282">
        <v>46182.29</v>
      </c>
      <c r="J144" s="277">
        <v>421275.43</v>
      </c>
      <c r="K144" s="277">
        <v>32455.23</v>
      </c>
      <c r="O144" s="283">
        <v>824.25</v>
      </c>
      <c r="R144" s="277">
        <v>2463401.71</v>
      </c>
      <c r="T144" s="284">
        <v>1963019.21</v>
      </c>
      <c r="W144" s="284">
        <v>1199898</v>
      </c>
      <c r="X144" s="284">
        <v>13500</v>
      </c>
      <c r="Y144" s="285">
        <v>1718892</v>
      </c>
      <c r="AB144" s="285">
        <v>639678.19999999995</v>
      </c>
      <c r="AC144" s="285">
        <v>117037.36</v>
      </c>
      <c r="AD144" s="285">
        <v>967.28</v>
      </c>
      <c r="AE144" s="103">
        <f t="shared" si="18"/>
        <v>928268</v>
      </c>
      <c r="AF144" s="37">
        <f t="shared" si="19"/>
        <v>824.25</v>
      </c>
      <c r="AG144" s="26">
        <f t="shared" si="15"/>
        <v>927443.75</v>
      </c>
      <c r="AH144" s="17">
        <f t="shared" si="20"/>
        <v>3176417.21</v>
      </c>
      <c r="AI144" s="19">
        <f t="shared" si="21"/>
        <v>2476574.84</v>
      </c>
      <c r="AJ144" s="32">
        <f t="shared" si="22"/>
        <v>699842.37000000011</v>
      </c>
    </row>
    <row r="145" spans="1:36" x14ac:dyDescent="0.2">
      <c r="A145" s="1" t="s">
        <v>508</v>
      </c>
      <c r="B145" s="1" t="s">
        <v>509</v>
      </c>
      <c r="C145" s="92">
        <v>5043</v>
      </c>
      <c r="D145" s="93" t="s">
        <v>1225</v>
      </c>
      <c r="E145" s="277" t="s">
        <v>2139</v>
      </c>
      <c r="F145" s="282">
        <v>537173.79</v>
      </c>
      <c r="G145" s="282">
        <v>0</v>
      </c>
      <c r="H145" s="282">
        <v>33766.07</v>
      </c>
      <c r="J145" s="277">
        <v>78016.22</v>
      </c>
      <c r="K145" s="277">
        <v>36548.639999999999</v>
      </c>
      <c r="R145" s="277">
        <v>1748544.54</v>
      </c>
      <c r="T145" s="284">
        <v>2533454.4300000002</v>
      </c>
      <c r="U145" s="284">
        <v>95795</v>
      </c>
      <c r="V145" s="284">
        <v>511.16</v>
      </c>
      <c r="W145" s="284">
        <v>1324435.5</v>
      </c>
      <c r="Y145" s="285">
        <v>2203517.5</v>
      </c>
      <c r="AB145" s="285">
        <v>1060825.95</v>
      </c>
      <c r="AC145" s="285">
        <v>81596.58</v>
      </c>
      <c r="AD145" s="285">
        <v>1182.3499999999999</v>
      </c>
      <c r="AE145" s="103">
        <f t="shared" si="18"/>
        <v>570939.86</v>
      </c>
      <c r="AF145" s="37">
        <f t="shared" si="19"/>
        <v>0</v>
      </c>
      <c r="AG145" s="26">
        <f t="shared" si="15"/>
        <v>570939.86</v>
      </c>
      <c r="AH145" s="17">
        <f t="shared" si="20"/>
        <v>3954196.0900000003</v>
      </c>
      <c r="AI145" s="19">
        <f t="shared" si="21"/>
        <v>3347122.3800000004</v>
      </c>
      <c r="AJ145" s="32">
        <f t="shared" si="22"/>
        <v>607073.71</v>
      </c>
    </row>
    <row r="146" spans="1:36" x14ac:dyDescent="0.2">
      <c r="A146" s="1" t="s">
        <v>508</v>
      </c>
      <c r="B146" s="1" t="s">
        <v>509</v>
      </c>
      <c r="C146" s="92">
        <v>4781</v>
      </c>
      <c r="D146" s="93" t="s">
        <v>1226</v>
      </c>
      <c r="E146" s="277" t="s">
        <v>2140</v>
      </c>
      <c r="F146" s="282">
        <v>514610.94</v>
      </c>
      <c r="G146" s="282">
        <v>12500</v>
      </c>
      <c r="H146" s="282">
        <v>84715.53</v>
      </c>
      <c r="J146" s="277">
        <v>1345671.92</v>
      </c>
      <c r="K146" s="277">
        <v>116646.81</v>
      </c>
      <c r="O146" s="283">
        <v>0</v>
      </c>
      <c r="Q146" s="277">
        <v>4381.12</v>
      </c>
      <c r="R146" s="277">
        <v>577706.88</v>
      </c>
      <c r="T146" s="284">
        <v>2195018.86</v>
      </c>
      <c r="V146" s="284">
        <v>731.89</v>
      </c>
      <c r="W146" s="284">
        <v>1553233.5</v>
      </c>
      <c r="X146" s="284">
        <v>22500</v>
      </c>
      <c r="Y146" s="285">
        <v>2209935.5</v>
      </c>
      <c r="AB146" s="285">
        <v>987407.89</v>
      </c>
      <c r="AC146" s="285">
        <v>128212.17</v>
      </c>
      <c r="AD146" s="285">
        <v>967.28</v>
      </c>
      <c r="AE146" s="103">
        <f t="shared" si="18"/>
        <v>611826.47</v>
      </c>
      <c r="AF146" s="37">
        <f t="shared" si="19"/>
        <v>0</v>
      </c>
      <c r="AG146" s="26">
        <f t="shared" si="15"/>
        <v>611826.47</v>
      </c>
      <c r="AH146" s="17">
        <f t="shared" si="20"/>
        <v>3771484.25</v>
      </c>
      <c r="AI146" s="19">
        <f t="shared" si="21"/>
        <v>3326522.84</v>
      </c>
      <c r="AJ146" s="32">
        <f t="shared" si="22"/>
        <v>444961.41000000015</v>
      </c>
    </row>
    <row r="147" spans="1:36" x14ac:dyDescent="0.2">
      <c r="A147" s="1" t="s">
        <v>508</v>
      </c>
      <c r="B147" s="1" t="s">
        <v>509</v>
      </c>
      <c r="C147" s="92">
        <v>7022</v>
      </c>
      <c r="D147" s="93" t="s">
        <v>1227</v>
      </c>
      <c r="E147" s="277" t="s">
        <v>2141</v>
      </c>
      <c r="F147" s="282">
        <v>969244.15</v>
      </c>
      <c r="G147" s="282">
        <v>43275</v>
      </c>
      <c r="H147" s="282">
        <v>89955.27</v>
      </c>
      <c r="J147" s="277">
        <v>24657.16</v>
      </c>
      <c r="K147" s="277">
        <v>174061.3</v>
      </c>
      <c r="O147" s="283">
        <v>1048.51</v>
      </c>
      <c r="R147" s="277">
        <v>3628551.99</v>
      </c>
      <c r="T147" s="284">
        <v>2754021.27</v>
      </c>
      <c r="U147" s="284">
        <v>177000</v>
      </c>
      <c r="V147" s="284">
        <v>833.7</v>
      </c>
      <c r="W147" s="284">
        <v>724342.5</v>
      </c>
      <c r="X147" s="284">
        <v>13523.75</v>
      </c>
      <c r="Y147" s="285">
        <v>1304491.5</v>
      </c>
      <c r="AB147" s="285">
        <v>1314799.98</v>
      </c>
      <c r="AC147" s="285">
        <v>138300.89000000001</v>
      </c>
      <c r="AD147" s="285">
        <v>1182.3499999999999</v>
      </c>
      <c r="AE147" s="103">
        <f t="shared" si="18"/>
        <v>1102474.42</v>
      </c>
      <c r="AF147" s="37">
        <f t="shared" si="19"/>
        <v>1048.51</v>
      </c>
      <c r="AG147" s="26">
        <f t="shared" si="15"/>
        <v>1101425.9099999999</v>
      </c>
      <c r="AH147" s="17">
        <f t="shared" si="20"/>
        <v>3669721.22</v>
      </c>
      <c r="AI147" s="19">
        <f t="shared" si="21"/>
        <v>2758774.72</v>
      </c>
      <c r="AJ147" s="32">
        <f t="shared" si="22"/>
        <v>910946.5</v>
      </c>
    </row>
    <row r="148" spans="1:36" x14ac:dyDescent="0.2">
      <c r="A148" s="1" t="s">
        <v>508</v>
      </c>
      <c r="B148" s="1" t="s">
        <v>509</v>
      </c>
      <c r="C148" s="92">
        <v>5099</v>
      </c>
      <c r="D148" s="93" t="s">
        <v>1228</v>
      </c>
      <c r="E148" s="277" t="s">
        <v>2142</v>
      </c>
      <c r="F148" s="282">
        <v>624367.28</v>
      </c>
      <c r="G148" s="282">
        <v>13700</v>
      </c>
      <c r="H148" s="282">
        <v>157001.79999999999</v>
      </c>
      <c r="J148" s="277">
        <v>364272.6</v>
      </c>
      <c r="K148" s="277">
        <v>60432.26</v>
      </c>
      <c r="R148" s="277">
        <v>2252597.11</v>
      </c>
      <c r="T148" s="284">
        <v>1778145.85</v>
      </c>
      <c r="U148" s="284">
        <v>63400</v>
      </c>
      <c r="V148" s="284">
        <v>838.63</v>
      </c>
      <c r="W148" s="284">
        <v>1222294.5</v>
      </c>
      <c r="X148" s="284">
        <v>27000</v>
      </c>
      <c r="Y148" s="285">
        <v>1746940.5</v>
      </c>
      <c r="AB148" s="285">
        <v>751982.05</v>
      </c>
      <c r="AC148" s="285">
        <v>150201.71</v>
      </c>
      <c r="AD148" s="285">
        <v>967.28</v>
      </c>
      <c r="AE148" s="103">
        <f t="shared" si="18"/>
        <v>795069.08000000007</v>
      </c>
      <c r="AF148" s="37">
        <f t="shared" si="19"/>
        <v>0</v>
      </c>
      <c r="AG148" s="26">
        <f t="shared" si="15"/>
        <v>795069.08000000007</v>
      </c>
      <c r="AH148" s="17">
        <f t="shared" si="20"/>
        <v>3091678.98</v>
      </c>
      <c r="AI148" s="19">
        <f t="shared" si="21"/>
        <v>2650091.5399999996</v>
      </c>
      <c r="AJ148" s="32">
        <f t="shared" si="22"/>
        <v>441587.44000000041</v>
      </c>
    </row>
    <row r="149" spans="1:36" x14ac:dyDescent="0.2">
      <c r="A149" s="1" t="s">
        <v>508</v>
      </c>
      <c r="B149" s="1" t="s">
        <v>509</v>
      </c>
      <c r="C149" s="92">
        <v>2341</v>
      </c>
      <c r="D149" s="93" t="s">
        <v>1229</v>
      </c>
      <c r="E149" s="277" t="s">
        <v>2143</v>
      </c>
      <c r="F149" s="282">
        <v>393490.38</v>
      </c>
      <c r="G149" s="282">
        <v>0</v>
      </c>
      <c r="H149" s="282">
        <v>39055.32</v>
      </c>
      <c r="J149" s="277">
        <v>1520005.98</v>
      </c>
      <c r="K149" s="277">
        <v>66763.17</v>
      </c>
      <c r="O149" s="283">
        <v>414</v>
      </c>
      <c r="R149" s="277">
        <v>605433.22</v>
      </c>
      <c r="T149" s="284">
        <v>1280868.3500000001</v>
      </c>
      <c r="U149" s="284">
        <v>51125</v>
      </c>
      <c r="V149" s="284">
        <v>366.27</v>
      </c>
      <c r="W149" s="284">
        <v>402381</v>
      </c>
      <c r="Y149" s="285">
        <v>716337</v>
      </c>
      <c r="AB149" s="285">
        <v>584585.61</v>
      </c>
      <c r="AC149" s="285">
        <v>165930.39000000001</v>
      </c>
      <c r="AD149" s="285">
        <v>967.28</v>
      </c>
      <c r="AE149" s="103">
        <f t="shared" si="18"/>
        <v>432545.7</v>
      </c>
      <c r="AF149" s="37">
        <f t="shared" si="19"/>
        <v>414</v>
      </c>
      <c r="AG149" s="26">
        <f t="shared" si="15"/>
        <v>432131.7</v>
      </c>
      <c r="AH149" s="17">
        <f t="shared" si="20"/>
        <v>1734740.62</v>
      </c>
      <c r="AI149" s="19">
        <f t="shared" si="21"/>
        <v>1467820.28</v>
      </c>
      <c r="AJ149" s="32">
        <f t="shared" si="22"/>
        <v>266920.34000000008</v>
      </c>
    </row>
    <row r="150" spans="1:36" x14ac:dyDescent="0.2">
      <c r="A150" s="1" t="s">
        <v>508</v>
      </c>
      <c r="B150" s="1" t="s">
        <v>509</v>
      </c>
      <c r="C150" s="92">
        <v>1923</v>
      </c>
      <c r="D150" s="93" t="s">
        <v>1230</v>
      </c>
      <c r="E150" s="277" t="s">
        <v>2144</v>
      </c>
      <c r="F150" s="282">
        <v>896754.3</v>
      </c>
      <c r="G150" s="282">
        <v>17780</v>
      </c>
      <c r="H150" s="282">
        <v>85240.11</v>
      </c>
      <c r="J150" s="277">
        <v>1075280.2</v>
      </c>
      <c r="K150" s="277">
        <v>38463.230000000003</v>
      </c>
      <c r="O150" s="283">
        <v>26.16</v>
      </c>
      <c r="R150" s="277">
        <v>698047.3</v>
      </c>
      <c r="T150" s="284">
        <v>1507336.62</v>
      </c>
      <c r="U150" s="284">
        <v>53140</v>
      </c>
      <c r="V150" s="284">
        <v>483.31</v>
      </c>
      <c r="W150" s="284">
        <v>1143958.5</v>
      </c>
      <c r="X150" s="284">
        <v>27000</v>
      </c>
      <c r="Y150" s="285">
        <v>1440671.5</v>
      </c>
      <c r="AB150" s="285">
        <v>405441.79</v>
      </c>
      <c r="AC150" s="285">
        <v>101009.43</v>
      </c>
      <c r="AD150" s="285">
        <v>1182.3499999999999</v>
      </c>
      <c r="AE150" s="103">
        <f t="shared" si="18"/>
        <v>999774.41</v>
      </c>
      <c r="AF150" s="37">
        <f t="shared" si="19"/>
        <v>26.16</v>
      </c>
      <c r="AG150" s="26">
        <f t="shared" si="15"/>
        <v>999748.25</v>
      </c>
      <c r="AH150" s="17">
        <f t="shared" si="20"/>
        <v>2731918.43</v>
      </c>
      <c r="AI150" s="19">
        <f t="shared" si="21"/>
        <v>1948305.07</v>
      </c>
      <c r="AJ150" s="32">
        <f t="shared" si="22"/>
        <v>783613.3600000001</v>
      </c>
    </row>
    <row r="151" spans="1:36" x14ac:dyDescent="0.2">
      <c r="A151" s="1" t="s">
        <v>508</v>
      </c>
      <c r="B151" s="1" t="s">
        <v>509</v>
      </c>
      <c r="C151" s="92">
        <v>1617</v>
      </c>
      <c r="D151" s="93" t="s">
        <v>1231</v>
      </c>
      <c r="E151" s="277" t="s">
        <v>2145</v>
      </c>
      <c r="F151" s="282">
        <v>345407.26</v>
      </c>
      <c r="G151" s="282">
        <v>38250</v>
      </c>
      <c r="H151" s="282">
        <v>78017.17</v>
      </c>
      <c r="J151" s="277">
        <v>1084435.56</v>
      </c>
      <c r="K151" s="277">
        <v>75807.25</v>
      </c>
      <c r="O151" s="283">
        <v>590.33000000000004</v>
      </c>
      <c r="R151" s="277">
        <v>399608.02</v>
      </c>
      <c r="T151" s="284">
        <v>1012695.72</v>
      </c>
      <c r="U151" s="284">
        <v>50000</v>
      </c>
      <c r="V151" s="284">
        <v>243.55</v>
      </c>
      <c r="W151" s="284">
        <v>293895</v>
      </c>
      <c r="X151" s="284">
        <v>27000</v>
      </c>
      <c r="Y151" s="285">
        <v>598254</v>
      </c>
      <c r="AB151" s="285">
        <v>423557.4</v>
      </c>
      <c r="AC151" s="285">
        <v>99619.53</v>
      </c>
      <c r="AD151" s="285">
        <v>967.28</v>
      </c>
      <c r="AE151" s="103">
        <f t="shared" si="18"/>
        <v>461674.43</v>
      </c>
      <c r="AF151" s="37">
        <f t="shared" si="19"/>
        <v>590.33000000000004</v>
      </c>
      <c r="AG151" s="26">
        <f t="shared" ref="AG151:AG192" si="23">AE151-AF151</f>
        <v>461084.1</v>
      </c>
      <c r="AH151" s="17">
        <f t="shared" si="20"/>
        <v>1383834.27</v>
      </c>
      <c r="AI151" s="19">
        <f t="shared" si="21"/>
        <v>1122398.21</v>
      </c>
      <c r="AJ151" s="32">
        <f t="shared" si="22"/>
        <v>261436.06000000006</v>
      </c>
    </row>
    <row r="152" spans="1:36" x14ac:dyDescent="0.2">
      <c r="A152" s="1" t="s">
        <v>508</v>
      </c>
      <c r="B152" s="1" t="s">
        <v>509</v>
      </c>
      <c r="C152" s="92">
        <v>1689</v>
      </c>
      <c r="D152" s="93" t="s">
        <v>1232</v>
      </c>
      <c r="E152" s="277" t="s">
        <v>2146</v>
      </c>
      <c r="F152" s="282">
        <v>312429.59000000003</v>
      </c>
      <c r="G152" s="282">
        <v>29100</v>
      </c>
      <c r="H152" s="282">
        <v>64297.33</v>
      </c>
      <c r="J152" s="277">
        <v>72086.45</v>
      </c>
      <c r="K152" s="277">
        <v>111167.4</v>
      </c>
      <c r="O152" s="283">
        <v>311.07</v>
      </c>
      <c r="R152" s="277">
        <v>1677902.08</v>
      </c>
      <c r="T152" s="284">
        <v>1632737.6</v>
      </c>
      <c r="U152" s="284">
        <v>85000</v>
      </c>
      <c r="V152" s="284">
        <v>250.94</v>
      </c>
      <c r="W152" s="284">
        <v>604516.5</v>
      </c>
      <c r="X152" s="284">
        <v>13500</v>
      </c>
      <c r="Y152" s="285">
        <v>1314266.5</v>
      </c>
      <c r="AB152" s="285">
        <v>542943.32999999996</v>
      </c>
      <c r="AC152" s="285">
        <v>85324.41</v>
      </c>
      <c r="AD152" s="285">
        <v>2382.35</v>
      </c>
      <c r="AE152" s="103">
        <f t="shared" si="18"/>
        <v>405826.92000000004</v>
      </c>
      <c r="AF152" s="37">
        <f t="shared" si="19"/>
        <v>311.07</v>
      </c>
      <c r="AG152" s="26">
        <f t="shared" si="23"/>
        <v>405515.85000000003</v>
      </c>
      <c r="AH152" s="17">
        <f t="shared" si="20"/>
        <v>2336005.04</v>
      </c>
      <c r="AI152" s="19">
        <f t="shared" si="21"/>
        <v>1944916.59</v>
      </c>
      <c r="AJ152" s="32">
        <f t="shared" si="22"/>
        <v>391088.44999999995</v>
      </c>
    </row>
    <row r="153" spans="1:36" x14ac:dyDescent="0.2">
      <c r="A153" s="1" t="s">
        <v>508</v>
      </c>
      <c r="B153" s="1" t="s">
        <v>509</v>
      </c>
      <c r="C153" s="92">
        <v>4089</v>
      </c>
      <c r="D153" s="93" t="s">
        <v>1233</v>
      </c>
      <c r="E153" s="277" t="s">
        <v>2147</v>
      </c>
      <c r="F153" s="282">
        <v>411516.73</v>
      </c>
      <c r="G153" s="282">
        <v>111000</v>
      </c>
      <c r="H153" s="282">
        <v>96379.91</v>
      </c>
      <c r="J153" s="277">
        <v>752686.52</v>
      </c>
      <c r="K153" s="277">
        <v>92694.45</v>
      </c>
      <c r="R153" s="277">
        <v>511906.95</v>
      </c>
      <c r="T153" s="284">
        <v>2084821.72</v>
      </c>
      <c r="U153" s="284">
        <v>142200</v>
      </c>
      <c r="V153" s="284">
        <v>508.74</v>
      </c>
      <c r="W153" s="284">
        <v>1527507</v>
      </c>
      <c r="X153" s="284">
        <v>40500</v>
      </c>
      <c r="Y153" s="285">
        <v>2306483</v>
      </c>
      <c r="AB153" s="285">
        <v>900027.82</v>
      </c>
      <c r="AC153" s="285">
        <v>116611.24</v>
      </c>
      <c r="AD153" s="285">
        <v>1182.3499999999999</v>
      </c>
      <c r="AE153" s="103">
        <f t="shared" si="18"/>
        <v>618896.64000000001</v>
      </c>
      <c r="AF153" s="37">
        <f t="shared" si="19"/>
        <v>0</v>
      </c>
      <c r="AG153" s="26">
        <f t="shared" si="23"/>
        <v>618896.64000000001</v>
      </c>
      <c r="AH153" s="17">
        <f t="shared" si="20"/>
        <v>3795537.46</v>
      </c>
      <c r="AI153" s="19">
        <f t="shared" si="21"/>
        <v>3324304.41</v>
      </c>
      <c r="AJ153" s="32">
        <f t="shared" si="22"/>
        <v>471233.04999999981</v>
      </c>
    </row>
    <row r="154" spans="1:36" x14ac:dyDescent="0.2">
      <c r="A154" s="1" t="s">
        <v>508</v>
      </c>
      <c r="B154" s="1" t="s">
        <v>509</v>
      </c>
      <c r="C154" s="92">
        <v>5940</v>
      </c>
      <c r="D154" s="93" t="s">
        <v>1234</v>
      </c>
      <c r="E154" s="277" t="s">
        <v>2148</v>
      </c>
      <c r="F154" s="282">
        <v>966305.39</v>
      </c>
      <c r="G154" s="282">
        <v>26600</v>
      </c>
      <c r="H154" s="282">
        <v>89123.03</v>
      </c>
      <c r="J154" s="277">
        <v>697186.73</v>
      </c>
      <c r="K154" s="277">
        <v>135388.54</v>
      </c>
      <c r="O154" s="283">
        <v>0</v>
      </c>
      <c r="R154" s="277">
        <v>3252587.34</v>
      </c>
      <c r="T154" s="284">
        <v>1893550.53</v>
      </c>
      <c r="U154" s="284">
        <v>161500</v>
      </c>
      <c r="V154" s="284">
        <v>1046.2</v>
      </c>
      <c r="W154" s="284">
        <v>1121008.5</v>
      </c>
      <c r="X154" s="284">
        <v>27000</v>
      </c>
      <c r="Y154" s="285">
        <v>1608221.5</v>
      </c>
      <c r="AB154" s="285">
        <v>936591.1</v>
      </c>
      <c r="AC154" s="285">
        <v>191345.13</v>
      </c>
      <c r="AD154" s="285">
        <v>967.28</v>
      </c>
      <c r="AE154" s="103">
        <f t="shared" si="18"/>
        <v>1082028.42</v>
      </c>
      <c r="AF154" s="37">
        <f t="shared" si="19"/>
        <v>0</v>
      </c>
      <c r="AG154" s="26">
        <f t="shared" si="23"/>
        <v>1082028.42</v>
      </c>
      <c r="AH154" s="17">
        <f t="shared" si="20"/>
        <v>3204105.23</v>
      </c>
      <c r="AI154" s="19">
        <f t="shared" si="21"/>
        <v>2737125.01</v>
      </c>
      <c r="AJ154" s="32">
        <f t="shared" si="22"/>
        <v>466980.2200000002</v>
      </c>
    </row>
    <row r="155" spans="1:36" x14ac:dyDescent="0.2">
      <c r="A155" s="1" t="s">
        <v>508</v>
      </c>
      <c r="B155" s="1" t="s">
        <v>509</v>
      </c>
      <c r="C155" s="92">
        <v>3290</v>
      </c>
      <c r="D155" s="93" t="s">
        <v>1235</v>
      </c>
      <c r="E155" s="277" t="s">
        <v>2193</v>
      </c>
      <c r="F155" s="282">
        <v>594280.15</v>
      </c>
      <c r="G155" s="282">
        <v>0</v>
      </c>
      <c r="H155" s="282">
        <v>120005.09</v>
      </c>
      <c r="J155" s="277">
        <v>1524833.58</v>
      </c>
      <c r="K155" s="277">
        <v>25124.26</v>
      </c>
      <c r="R155" s="277">
        <v>2705484.32</v>
      </c>
      <c r="T155" s="284">
        <v>1573868.19</v>
      </c>
      <c r="V155" s="284">
        <v>1306.8</v>
      </c>
      <c r="W155" s="284">
        <v>1003540.5</v>
      </c>
      <c r="X155" s="284">
        <v>13500</v>
      </c>
      <c r="Y155" s="285">
        <v>1625159.5</v>
      </c>
      <c r="AB155" s="285">
        <v>754856.82</v>
      </c>
      <c r="AC155" s="285">
        <v>115369.36</v>
      </c>
      <c r="AD155" s="285">
        <v>967.28</v>
      </c>
      <c r="AE155" s="103">
        <f t="shared" si="18"/>
        <v>714285.24</v>
      </c>
      <c r="AF155" s="37">
        <f t="shared" si="19"/>
        <v>0</v>
      </c>
      <c r="AG155" s="26">
        <f t="shared" si="23"/>
        <v>714285.24</v>
      </c>
      <c r="AH155" s="17">
        <f t="shared" si="20"/>
        <v>2592215.4900000002</v>
      </c>
      <c r="AI155" s="19">
        <f t="shared" si="21"/>
        <v>2496352.9599999995</v>
      </c>
      <c r="AJ155" s="32">
        <f t="shared" si="22"/>
        <v>95862.530000000726</v>
      </c>
    </row>
    <row r="156" spans="1:36" x14ac:dyDescent="0.2">
      <c r="A156" s="1" t="s">
        <v>512</v>
      </c>
      <c r="B156" s="1" t="s">
        <v>513</v>
      </c>
      <c r="C156" s="92">
        <v>3875</v>
      </c>
      <c r="D156" s="93" t="s">
        <v>1236</v>
      </c>
      <c r="E156" s="277" t="s">
        <v>2149</v>
      </c>
      <c r="F156" s="282">
        <v>639484.53</v>
      </c>
      <c r="G156" s="282">
        <v>0</v>
      </c>
      <c r="H156" s="282">
        <v>68132.95</v>
      </c>
      <c r="J156" s="277">
        <v>653869.55000000005</v>
      </c>
      <c r="K156" s="277">
        <v>627010.55000000005</v>
      </c>
      <c r="M156" s="283">
        <v>17707.5</v>
      </c>
      <c r="Q156" s="277">
        <v>3450.4</v>
      </c>
      <c r="R156" s="277">
        <v>1733406.94</v>
      </c>
      <c r="T156" s="284">
        <v>1064280.3700000001</v>
      </c>
      <c r="U156" s="284">
        <v>370000</v>
      </c>
      <c r="V156" s="284">
        <v>397.21</v>
      </c>
      <c r="W156" s="284">
        <v>1471340</v>
      </c>
      <c r="X156" s="284">
        <v>350</v>
      </c>
      <c r="Y156" s="285">
        <v>1756730</v>
      </c>
      <c r="AB156" s="285">
        <v>541967.02</v>
      </c>
      <c r="AC156" s="285">
        <v>257416.93</v>
      </c>
      <c r="AE156" s="103">
        <f t="shared" si="18"/>
        <v>707617.48</v>
      </c>
      <c r="AF156" s="37">
        <f t="shared" si="19"/>
        <v>17707.5</v>
      </c>
      <c r="AG156" s="26">
        <f t="shared" si="23"/>
        <v>689909.98</v>
      </c>
      <c r="AH156" s="17">
        <f t="shared" si="20"/>
        <v>2906367.58</v>
      </c>
      <c r="AI156" s="19">
        <f t="shared" si="21"/>
        <v>2556113.9500000002</v>
      </c>
      <c r="AJ156" s="32">
        <f t="shared" si="22"/>
        <v>350253.62999999989</v>
      </c>
    </row>
    <row r="157" spans="1:36" x14ac:dyDescent="0.2">
      <c r="A157" s="1" t="s">
        <v>512</v>
      </c>
      <c r="B157" s="1" t="s">
        <v>513</v>
      </c>
      <c r="C157" s="92">
        <v>4209</v>
      </c>
      <c r="D157" s="93" t="s">
        <v>1237</v>
      </c>
      <c r="E157" s="277" t="s">
        <v>2150</v>
      </c>
      <c r="F157" s="282">
        <v>455261.05</v>
      </c>
      <c r="G157" s="282">
        <v>0</v>
      </c>
      <c r="H157" s="282">
        <v>29635.119999999999</v>
      </c>
      <c r="J157" s="277">
        <v>348094.99</v>
      </c>
      <c r="K157" s="277">
        <v>26442.94</v>
      </c>
      <c r="M157" s="283">
        <v>16387.5</v>
      </c>
      <c r="O157" s="283">
        <v>88.97</v>
      </c>
      <c r="Q157" s="277">
        <v>-12995.5</v>
      </c>
      <c r="R157" s="277">
        <v>1890457.72</v>
      </c>
      <c r="T157" s="284">
        <v>849967.21</v>
      </c>
      <c r="U157" s="284">
        <v>135000</v>
      </c>
      <c r="V157" s="284">
        <v>370.48</v>
      </c>
      <c r="W157" s="284">
        <v>508500</v>
      </c>
      <c r="Y157" s="285">
        <v>709845</v>
      </c>
      <c r="AB157" s="285">
        <v>405741.95</v>
      </c>
      <c r="AC157" s="285">
        <v>113570.74</v>
      </c>
      <c r="AD157" s="285">
        <v>24300</v>
      </c>
      <c r="AE157" s="103">
        <f t="shared" si="18"/>
        <v>484896.17</v>
      </c>
      <c r="AF157" s="37">
        <f t="shared" si="19"/>
        <v>16476.47</v>
      </c>
      <c r="AG157" s="26">
        <f t="shared" si="23"/>
        <v>468419.69999999995</v>
      </c>
      <c r="AH157" s="17">
        <f t="shared" si="20"/>
        <v>1493837.69</v>
      </c>
      <c r="AI157" s="19">
        <f t="shared" si="21"/>
        <v>1253457.69</v>
      </c>
      <c r="AJ157" s="32">
        <f t="shared" si="22"/>
        <v>240380</v>
      </c>
    </row>
    <row r="158" spans="1:36" x14ac:dyDescent="0.2">
      <c r="A158" s="1" t="s">
        <v>512</v>
      </c>
      <c r="B158" s="1" t="s">
        <v>513</v>
      </c>
      <c r="C158" s="92">
        <v>5209</v>
      </c>
      <c r="D158" s="93" t="s">
        <v>1238</v>
      </c>
      <c r="E158" s="277" t="s">
        <v>2151</v>
      </c>
      <c r="F158" s="282">
        <v>904579.95</v>
      </c>
      <c r="G158" s="282">
        <v>0</v>
      </c>
      <c r="H158" s="282">
        <v>78670.740000000005</v>
      </c>
      <c r="J158" s="277">
        <v>2348370.54</v>
      </c>
      <c r="K158" s="277">
        <v>19688.060000000001</v>
      </c>
      <c r="M158" s="283">
        <v>19747.5</v>
      </c>
      <c r="Q158" s="277">
        <v>1642</v>
      </c>
      <c r="R158" s="277">
        <v>715300.29</v>
      </c>
      <c r="T158" s="284">
        <v>1235535.47</v>
      </c>
      <c r="U158" s="284">
        <v>163020</v>
      </c>
      <c r="V158" s="284">
        <v>836.63</v>
      </c>
      <c r="W158" s="284">
        <v>934190</v>
      </c>
      <c r="Y158" s="285">
        <v>1249030</v>
      </c>
      <c r="AB158" s="285">
        <v>559558.5</v>
      </c>
      <c r="AC158" s="285">
        <v>218900.52</v>
      </c>
      <c r="AD158" s="285">
        <v>2.1</v>
      </c>
      <c r="AE158" s="103">
        <f t="shared" si="18"/>
        <v>983250.69</v>
      </c>
      <c r="AF158" s="37">
        <f t="shared" si="19"/>
        <v>19747.5</v>
      </c>
      <c r="AG158" s="26">
        <f t="shared" si="23"/>
        <v>963503.19</v>
      </c>
      <c r="AH158" s="17">
        <f t="shared" si="20"/>
        <v>2333582.0999999996</v>
      </c>
      <c r="AI158" s="19">
        <f t="shared" si="21"/>
        <v>2027491.12</v>
      </c>
      <c r="AJ158" s="32">
        <f t="shared" si="22"/>
        <v>306090.97999999952</v>
      </c>
    </row>
    <row r="159" spans="1:36" x14ac:dyDescent="0.2">
      <c r="A159" s="1" t="s">
        <v>512</v>
      </c>
      <c r="B159" s="1" t="s">
        <v>513</v>
      </c>
      <c r="C159" s="92">
        <v>5460</v>
      </c>
      <c r="D159" s="93" t="s">
        <v>1239</v>
      </c>
      <c r="E159" s="277" t="s">
        <v>2152</v>
      </c>
      <c r="F159" s="282">
        <v>911159.78</v>
      </c>
      <c r="G159" s="282">
        <v>0</v>
      </c>
      <c r="H159" s="282">
        <v>70281.210000000006</v>
      </c>
      <c r="J159" s="277">
        <v>385859.57</v>
      </c>
      <c r="K159" s="277">
        <v>62828.87</v>
      </c>
      <c r="M159" s="283">
        <v>15789.5</v>
      </c>
      <c r="O159" s="283">
        <v>5.9</v>
      </c>
      <c r="R159" s="277">
        <v>1595931.52</v>
      </c>
      <c r="T159" s="284">
        <v>1045188.39</v>
      </c>
      <c r="U159" s="284">
        <v>497000</v>
      </c>
      <c r="V159" s="284">
        <v>1566.09</v>
      </c>
      <c r="W159" s="284">
        <v>614160</v>
      </c>
      <c r="X159" s="284">
        <v>1600</v>
      </c>
      <c r="Y159" s="285">
        <v>908175</v>
      </c>
      <c r="AB159" s="285">
        <v>466459.34</v>
      </c>
      <c r="AC159" s="285">
        <v>106479.59</v>
      </c>
      <c r="AD159" s="285">
        <v>117000.05</v>
      </c>
      <c r="AE159" s="103">
        <f t="shared" si="18"/>
        <v>981440.99</v>
      </c>
      <c r="AF159" s="37">
        <f t="shared" si="19"/>
        <v>15795.4</v>
      </c>
      <c r="AG159" s="26">
        <f t="shared" si="23"/>
        <v>965645.59</v>
      </c>
      <c r="AH159" s="17">
        <f t="shared" si="20"/>
        <v>2159514.4800000004</v>
      </c>
      <c r="AI159" s="19">
        <f t="shared" si="21"/>
        <v>1598113.9800000002</v>
      </c>
      <c r="AJ159" s="32">
        <f t="shared" si="22"/>
        <v>561400.50000000023</v>
      </c>
    </row>
    <row r="160" spans="1:36" x14ac:dyDescent="0.2">
      <c r="A160" s="1" t="s">
        <v>516</v>
      </c>
      <c r="B160" s="1" t="s">
        <v>517</v>
      </c>
      <c r="C160" s="92">
        <v>2090</v>
      </c>
      <c r="D160" s="93" t="s">
        <v>1240</v>
      </c>
      <c r="E160" s="277" t="s">
        <v>2153</v>
      </c>
      <c r="F160" s="282">
        <v>441550.84</v>
      </c>
      <c r="G160" s="282">
        <v>0</v>
      </c>
      <c r="H160" s="282">
        <v>42248.34</v>
      </c>
      <c r="J160" s="277">
        <v>336020.61</v>
      </c>
      <c r="K160" s="277">
        <v>155274.65</v>
      </c>
      <c r="M160" s="283">
        <v>98325.5</v>
      </c>
      <c r="O160" s="283">
        <v>140</v>
      </c>
      <c r="R160" s="277">
        <v>2218013.29</v>
      </c>
      <c r="T160" s="284">
        <v>1414905.54</v>
      </c>
      <c r="V160" s="284">
        <v>606.26</v>
      </c>
      <c r="W160" s="284">
        <v>1488351.5</v>
      </c>
      <c r="X160" s="284">
        <v>12897.94</v>
      </c>
      <c r="Y160" s="285">
        <v>1809679.5</v>
      </c>
      <c r="AB160" s="285">
        <v>519467.61</v>
      </c>
      <c r="AC160" s="285">
        <v>83157.990000000005</v>
      </c>
      <c r="AE160" s="103">
        <f t="shared" si="18"/>
        <v>483799.18000000005</v>
      </c>
      <c r="AF160" s="37">
        <f t="shared" si="19"/>
        <v>98465.5</v>
      </c>
      <c r="AG160" s="26">
        <f t="shared" si="23"/>
        <v>385333.68000000005</v>
      </c>
      <c r="AH160" s="17">
        <f t="shared" si="20"/>
        <v>2916761.2399999998</v>
      </c>
      <c r="AI160" s="19">
        <f t="shared" si="21"/>
        <v>2412305.1</v>
      </c>
      <c r="AJ160" s="32">
        <f t="shared" si="22"/>
        <v>504456.13999999966</v>
      </c>
    </row>
    <row r="161" spans="1:36" x14ac:dyDescent="0.2">
      <c r="A161" s="1" t="s">
        <v>516</v>
      </c>
      <c r="B161" s="1" t="s">
        <v>517</v>
      </c>
      <c r="C161" s="92">
        <v>3852</v>
      </c>
      <c r="D161" s="93" t="s">
        <v>1241</v>
      </c>
      <c r="E161" s="277" t="s">
        <v>2154</v>
      </c>
      <c r="F161" s="282">
        <v>408677.73</v>
      </c>
      <c r="G161" s="282">
        <v>0</v>
      </c>
      <c r="H161" s="282">
        <v>36608.78</v>
      </c>
      <c r="J161" s="277">
        <v>130835.28</v>
      </c>
      <c r="K161" s="277">
        <v>868639.62</v>
      </c>
      <c r="Q161" s="277">
        <v>-117382.42</v>
      </c>
      <c r="R161" s="277">
        <v>1904185.77</v>
      </c>
      <c r="T161" s="284">
        <v>2589815.48</v>
      </c>
      <c r="V161" s="284">
        <v>410.8</v>
      </c>
      <c r="W161" s="284">
        <v>1887431</v>
      </c>
      <c r="Y161" s="285">
        <v>2481915</v>
      </c>
      <c r="AB161" s="285">
        <v>766504.43</v>
      </c>
      <c r="AC161" s="285">
        <v>116081.68</v>
      </c>
      <c r="AE161" s="103">
        <f t="shared" si="18"/>
        <v>445286.51</v>
      </c>
      <c r="AF161" s="37">
        <f t="shared" si="19"/>
        <v>0</v>
      </c>
      <c r="AG161" s="26">
        <f t="shared" si="23"/>
        <v>445286.51</v>
      </c>
      <c r="AH161" s="17">
        <f t="shared" si="20"/>
        <v>4477657.2799999993</v>
      </c>
      <c r="AI161" s="19">
        <f t="shared" si="21"/>
        <v>3364501.1100000003</v>
      </c>
      <c r="AJ161" s="32">
        <f t="shared" si="22"/>
        <v>1113156.169999999</v>
      </c>
    </row>
    <row r="162" spans="1:36" x14ac:dyDescent="0.2">
      <c r="A162" s="1" t="s">
        <v>516</v>
      </c>
      <c r="B162" s="1" t="s">
        <v>517</v>
      </c>
      <c r="C162" s="92">
        <v>4000</v>
      </c>
      <c r="D162" s="93" t="s">
        <v>1242</v>
      </c>
      <c r="E162" s="277" t="s">
        <v>2155</v>
      </c>
      <c r="F162" s="282">
        <v>462393.79</v>
      </c>
      <c r="G162" s="282">
        <v>0</v>
      </c>
      <c r="H162" s="282">
        <v>16148.03</v>
      </c>
      <c r="J162" s="277">
        <v>409747.82</v>
      </c>
      <c r="K162" s="277">
        <v>868158.26</v>
      </c>
      <c r="O162" s="283">
        <v>0</v>
      </c>
      <c r="R162" s="277">
        <v>2050038.21</v>
      </c>
      <c r="T162" s="284">
        <v>2409650.2400000002</v>
      </c>
      <c r="U162" s="284">
        <v>134785</v>
      </c>
      <c r="V162" s="284">
        <v>252.95</v>
      </c>
      <c r="W162" s="284">
        <v>1253905.94</v>
      </c>
      <c r="X162" s="284">
        <v>12897.94</v>
      </c>
      <c r="Y162" s="285">
        <v>1738961.94</v>
      </c>
      <c r="AB162" s="285">
        <v>590037.51</v>
      </c>
      <c r="AC162" s="285">
        <v>127669.2</v>
      </c>
      <c r="AD162" s="285">
        <v>0.13</v>
      </c>
      <c r="AE162" s="103">
        <f t="shared" si="18"/>
        <v>478541.82</v>
      </c>
      <c r="AF162" s="37">
        <f t="shared" si="19"/>
        <v>0</v>
      </c>
      <c r="AG162" s="26">
        <f t="shared" si="23"/>
        <v>478541.82</v>
      </c>
      <c r="AH162" s="17">
        <f t="shared" si="20"/>
        <v>3811492.0700000003</v>
      </c>
      <c r="AI162" s="19">
        <f t="shared" si="21"/>
        <v>2456668.7800000003</v>
      </c>
      <c r="AJ162" s="32">
        <f t="shared" si="22"/>
        <v>1354823.29</v>
      </c>
    </row>
    <row r="163" spans="1:36" x14ac:dyDescent="0.2">
      <c r="A163" s="1" t="s">
        <v>516</v>
      </c>
      <c r="B163" s="1" t="s">
        <v>517</v>
      </c>
      <c r="C163" s="92">
        <v>5502</v>
      </c>
      <c r="D163" s="93" t="s">
        <v>1243</v>
      </c>
      <c r="E163" s="277" t="s">
        <v>2156</v>
      </c>
      <c r="F163" s="282">
        <v>964823.78</v>
      </c>
      <c r="G163" s="282">
        <v>0</v>
      </c>
      <c r="H163" s="282">
        <v>54400.52</v>
      </c>
      <c r="J163" s="277">
        <v>2178528.41</v>
      </c>
      <c r="K163" s="277">
        <v>278257.88</v>
      </c>
      <c r="O163" s="283">
        <v>0</v>
      </c>
      <c r="R163" s="277">
        <v>345682.71</v>
      </c>
      <c r="T163" s="284">
        <v>1584240.96</v>
      </c>
      <c r="U163" s="284">
        <v>192595</v>
      </c>
      <c r="V163" s="284">
        <v>1188.5999999999999</v>
      </c>
      <c r="W163" s="284">
        <v>1542786</v>
      </c>
      <c r="Y163" s="285">
        <v>2278613</v>
      </c>
      <c r="AB163" s="285">
        <v>348919.07</v>
      </c>
      <c r="AC163" s="285">
        <v>309836.87</v>
      </c>
      <c r="AE163" s="103">
        <f t="shared" si="18"/>
        <v>1019224.3</v>
      </c>
      <c r="AF163" s="37">
        <f t="shared" si="19"/>
        <v>0</v>
      </c>
      <c r="AG163" s="26">
        <f t="shared" si="23"/>
        <v>1019224.3</v>
      </c>
      <c r="AH163" s="17">
        <f t="shared" si="20"/>
        <v>3320810.56</v>
      </c>
      <c r="AI163" s="19">
        <f t="shared" si="21"/>
        <v>2937368.94</v>
      </c>
      <c r="AJ163" s="32">
        <f t="shared" si="22"/>
        <v>383441.62000000011</v>
      </c>
    </row>
    <row r="164" spans="1:36" x14ac:dyDescent="0.2">
      <c r="A164" s="1" t="s">
        <v>520</v>
      </c>
      <c r="B164" s="1" t="s">
        <v>521</v>
      </c>
      <c r="C164" s="92">
        <v>2505</v>
      </c>
      <c r="D164" s="93" t="s">
        <v>1244</v>
      </c>
      <c r="E164" s="277" t="s">
        <v>2157</v>
      </c>
      <c r="F164" s="282">
        <v>1173952.08</v>
      </c>
      <c r="G164" s="282">
        <v>0</v>
      </c>
      <c r="H164" s="282">
        <v>56609.19</v>
      </c>
      <c r="J164" s="277">
        <v>975801.96</v>
      </c>
      <c r="K164" s="277">
        <v>144990.56</v>
      </c>
      <c r="L164" s="283">
        <v>2400</v>
      </c>
      <c r="M164" s="283">
        <v>5130</v>
      </c>
      <c r="O164" s="283">
        <v>781.68</v>
      </c>
      <c r="R164" s="277">
        <v>633085.80000000005</v>
      </c>
      <c r="T164" s="284">
        <v>1079186.28</v>
      </c>
      <c r="U164" s="284">
        <v>149500</v>
      </c>
      <c r="V164" s="284">
        <v>2076.31</v>
      </c>
      <c r="W164" s="284">
        <v>797760</v>
      </c>
      <c r="X164" s="284">
        <v>27250</v>
      </c>
      <c r="Y164" s="285">
        <v>1192825</v>
      </c>
      <c r="AB164" s="285">
        <v>410817.55</v>
      </c>
      <c r="AC164" s="285">
        <v>93494.43</v>
      </c>
      <c r="AD164" s="285">
        <v>53300</v>
      </c>
      <c r="AE164" s="103">
        <f t="shared" ref="AE164:AE192" si="24">SUM(F164:I164)</f>
        <v>1230561.27</v>
      </c>
      <c r="AF164" s="37">
        <f t="shared" ref="AF164:AF192" si="25">SUM(L164:O164)</f>
        <v>8311.68</v>
      </c>
      <c r="AG164" s="26">
        <f t="shared" si="23"/>
        <v>1222249.5900000001</v>
      </c>
      <c r="AH164" s="17">
        <f t="shared" si="20"/>
        <v>2055772.59</v>
      </c>
      <c r="AI164" s="19">
        <f t="shared" si="21"/>
        <v>1750436.98</v>
      </c>
      <c r="AJ164" s="32">
        <f t="shared" si="22"/>
        <v>305335.6100000001</v>
      </c>
    </row>
    <row r="165" spans="1:36" x14ac:dyDescent="0.2">
      <c r="A165" s="1" t="s">
        <v>520</v>
      </c>
      <c r="B165" s="1" t="s">
        <v>521</v>
      </c>
      <c r="C165" s="92">
        <v>3733</v>
      </c>
      <c r="D165" s="93" t="s">
        <v>1245</v>
      </c>
      <c r="E165" s="277" t="s">
        <v>2158</v>
      </c>
      <c r="F165" s="282">
        <v>1005474.87</v>
      </c>
      <c r="G165" s="282">
        <v>0</v>
      </c>
      <c r="H165" s="282">
        <v>37790.68</v>
      </c>
      <c r="J165" s="277">
        <v>128518.1</v>
      </c>
      <c r="K165" s="277">
        <v>163616.28</v>
      </c>
      <c r="M165" s="283">
        <v>22600</v>
      </c>
      <c r="O165" s="283">
        <v>0</v>
      </c>
      <c r="R165" s="277">
        <v>1315994.6399999999</v>
      </c>
      <c r="T165" s="284">
        <v>1339342.03</v>
      </c>
      <c r="V165" s="284">
        <v>1916.62</v>
      </c>
      <c r="W165" s="284">
        <v>977610</v>
      </c>
      <c r="X165" s="284">
        <v>29939</v>
      </c>
      <c r="Y165" s="285">
        <v>1493899</v>
      </c>
      <c r="AB165" s="285">
        <v>589281.52</v>
      </c>
      <c r="AC165" s="285">
        <v>84467.520000000004</v>
      </c>
      <c r="AE165" s="103">
        <f t="shared" si="24"/>
        <v>1043265.55</v>
      </c>
      <c r="AF165" s="37">
        <f t="shared" si="25"/>
        <v>22600</v>
      </c>
      <c r="AG165" s="26">
        <f t="shared" si="23"/>
        <v>1020665.55</v>
      </c>
      <c r="AH165" s="17">
        <f t="shared" si="20"/>
        <v>2348807.6500000004</v>
      </c>
      <c r="AI165" s="19">
        <f t="shared" si="21"/>
        <v>2167648.04</v>
      </c>
      <c r="AJ165" s="32">
        <f t="shared" si="22"/>
        <v>181159.61000000034</v>
      </c>
    </row>
    <row r="166" spans="1:36" x14ac:dyDescent="0.2">
      <c r="A166" s="1" t="s">
        <v>520</v>
      </c>
      <c r="B166" s="1" t="s">
        <v>521</v>
      </c>
      <c r="C166" s="92">
        <v>5221</v>
      </c>
      <c r="D166" s="93" t="s">
        <v>1246</v>
      </c>
      <c r="E166" s="277" t="s">
        <v>2159</v>
      </c>
      <c r="F166" s="282">
        <v>490795.67</v>
      </c>
      <c r="G166" s="282">
        <v>0</v>
      </c>
      <c r="H166" s="282">
        <v>41206.68</v>
      </c>
      <c r="J166" s="277">
        <v>129801.94</v>
      </c>
      <c r="K166" s="277">
        <v>203681.75</v>
      </c>
      <c r="L166" s="283">
        <v>4500</v>
      </c>
      <c r="O166" s="283">
        <v>355.9</v>
      </c>
      <c r="R166" s="277">
        <v>1954472.19</v>
      </c>
      <c r="T166" s="284">
        <v>1639965.39</v>
      </c>
      <c r="U166" s="284">
        <v>154044</v>
      </c>
      <c r="V166" s="284">
        <v>1032</v>
      </c>
      <c r="W166" s="284">
        <v>775160</v>
      </c>
      <c r="X166" s="284">
        <v>3000</v>
      </c>
      <c r="Y166" s="285">
        <v>1306430</v>
      </c>
      <c r="AB166" s="285">
        <v>732733.94</v>
      </c>
      <c r="AC166" s="285">
        <v>611810.64</v>
      </c>
      <c r="AE166" s="103">
        <f t="shared" si="24"/>
        <v>532002.35</v>
      </c>
      <c r="AF166" s="37">
        <f t="shared" si="25"/>
        <v>4855.8999999999996</v>
      </c>
      <c r="AG166" s="26">
        <f t="shared" si="23"/>
        <v>527146.44999999995</v>
      </c>
      <c r="AH166" s="17">
        <f t="shared" si="20"/>
        <v>2573201.3899999997</v>
      </c>
      <c r="AI166" s="19">
        <f t="shared" si="21"/>
        <v>2650974.58</v>
      </c>
      <c r="AJ166" s="32">
        <f t="shared" si="22"/>
        <v>-77773.19000000041</v>
      </c>
    </row>
    <row r="167" spans="1:36" x14ac:dyDescent="0.2">
      <c r="A167" s="1" t="s">
        <v>520</v>
      </c>
      <c r="B167" s="1" t="s">
        <v>521</v>
      </c>
      <c r="C167" s="92">
        <v>2747</v>
      </c>
      <c r="D167" s="93" t="s">
        <v>1247</v>
      </c>
      <c r="E167" s="277" t="s">
        <v>2160</v>
      </c>
      <c r="F167" s="282">
        <v>626552.31999999995</v>
      </c>
      <c r="G167" s="282">
        <v>0</v>
      </c>
      <c r="H167" s="282">
        <v>38554.68</v>
      </c>
      <c r="J167" s="277">
        <v>579983.13</v>
      </c>
      <c r="K167" s="277">
        <v>53704.39</v>
      </c>
      <c r="L167" s="283">
        <v>14886.4</v>
      </c>
      <c r="M167" s="283">
        <v>14409.29</v>
      </c>
      <c r="O167" s="283">
        <v>316.52999999999997</v>
      </c>
      <c r="R167" s="277">
        <v>1659140.58</v>
      </c>
      <c r="T167" s="284">
        <v>1115433.19</v>
      </c>
      <c r="V167" s="284">
        <v>1107.17</v>
      </c>
      <c r="W167" s="284">
        <v>1536720</v>
      </c>
      <c r="X167" s="284">
        <v>24000</v>
      </c>
      <c r="Y167" s="285">
        <v>1926766</v>
      </c>
      <c r="AB167" s="285">
        <v>525119.98</v>
      </c>
      <c r="AC167" s="285">
        <v>108649.89</v>
      </c>
      <c r="AE167" s="103">
        <f t="shared" si="24"/>
        <v>665107</v>
      </c>
      <c r="AF167" s="37">
        <f t="shared" si="25"/>
        <v>29612.22</v>
      </c>
      <c r="AG167" s="26">
        <f t="shared" si="23"/>
        <v>635494.78</v>
      </c>
      <c r="AH167" s="17">
        <f t="shared" si="20"/>
        <v>2677260.36</v>
      </c>
      <c r="AI167" s="19">
        <f t="shared" si="21"/>
        <v>2560535.87</v>
      </c>
      <c r="AJ167" s="32">
        <f t="shared" si="22"/>
        <v>116724.48999999976</v>
      </c>
    </row>
    <row r="168" spans="1:36" x14ac:dyDescent="0.2">
      <c r="A168" s="1" t="s">
        <v>520</v>
      </c>
      <c r="B168" s="1" t="s">
        <v>521</v>
      </c>
      <c r="C168" s="92">
        <v>3860</v>
      </c>
      <c r="D168" s="93" t="s">
        <v>1248</v>
      </c>
      <c r="E168" s="277" t="s">
        <v>2161</v>
      </c>
      <c r="F168" s="282">
        <v>365504.7</v>
      </c>
      <c r="G168" s="282">
        <v>0</v>
      </c>
      <c r="H168" s="282">
        <v>97950.1</v>
      </c>
      <c r="J168" s="277">
        <v>580623.39</v>
      </c>
      <c r="K168" s="277">
        <v>161240.6</v>
      </c>
      <c r="L168" s="283">
        <v>20000</v>
      </c>
      <c r="M168" s="283">
        <v>7627.5</v>
      </c>
      <c r="O168" s="283">
        <v>682.13</v>
      </c>
      <c r="Q168" s="277">
        <v>7821</v>
      </c>
      <c r="R168" s="277">
        <v>3430123.36</v>
      </c>
      <c r="T168" s="284">
        <v>1359002.24</v>
      </c>
      <c r="U168" s="284">
        <v>159900</v>
      </c>
      <c r="V168" s="284">
        <v>758.45</v>
      </c>
      <c r="W168" s="284">
        <v>1869400</v>
      </c>
      <c r="X168" s="284">
        <v>91300</v>
      </c>
      <c r="Y168" s="285">
        <v>2376230</v>
      </c>
      <c r="AB168" s="285">
        <v>629008.35</v>
      </c>
      <c r="AC168" s="285">
        <v>190182.23</v>
      </c>
      <c r="AE168" s="103">
        <f t="shared" si="24"/>
        <v>463454.80000000005</v>
      </c>
      <c r="AF168" s="37">
        <f t="shared" si="25"/>
        <v>28309.63</v>
      </c>
      <c r="AG168" s="26">
        <f t="shared" si="23"/>
        <v>435145.17000000004</v>
      </c>
      <c r="AH168" s="17">
        <f t="shared" si="20"/>
        <v>3480360.69</v>
      </c>
      <c r="AI168" s="19">
        <f t="shared" si="21"/>
        <v>3195420.58</v>
      </c>
      <c r="AJ168" s="32">
        <f t="shared" si="22"/>
        <v>284940.10999999987</v>
      </c>
    </row>
    <row r="169" spans="1:36" x14ac:dyDescent="0.2">
      <c r="A169" s="1" t="s">
        <v>524</v>
      </c>
      <c r="B169" s="1" t="s">
        <v>525</v>
      </c>
      <c r="C169" s="92">
        <v>992</v>
      </c>
      <c r="D169" s="93" t="s">
        <v>1249</v>
      </c>
      <c r="E169" s="277" t="s">
        <v>2162</v>
      </c>
      <c r="F169" s="282">
        <v>537628.82999999996</v>
      </c>
      <c r="G169" s="282">
        <v>0</v>
      </c>
      <c r="H169" s="282">
        <v>70225.8</v>
      </c>
      <c r="J169" s="277">
        <v>417998.99</v>
      </c>
      <c r="K169" s="277">
        <v>111740.01</v>
      </c>
      <c r="O169" s="283">
        <v>914.29</v>
      </c>
      <c r="Q169" s="277">
        <v>-11100</v>
      </c>
      <c r="R169" s="277">
        <v>2074034.47</v>
      </c>
      <c r="T169" s="284">
        <v>1043771.07</v>
      </c>
      <c r="V169" s="284">
        <v>1014.81</v>
      </c>
      <c r="W169" s="284">
        <v>485620</v>
      </c>
      <c r="X169" s="284">
        <v>1400</v>
      </c>
      <c r="Y169" s="285">
        <v>1063160</v>
      </c>
      <c r="Z169" s="285">
        <v>30000</v>
      </c>
      <c r="AA169" s="285">
        <v>540</v>
      </c>
      <c r="AB169" s="285">
        <v>313205.18</v>
      </c>
      <c r="AC169" s="285">
        <v>25560.13</v>
      </c>
      <c r="AE169" s="103">
        <f t="shared" si="24"/>
        <v>607854.63</v>
      </c>
      <c r="AF169" s="37">
        <f t="shared" si="25"/>
        <v>914.29</v>
      </c>
      <c r="AG169" s="26">
        <f t="shared" si="23"/>
        <v>606940.34</v>
      </c>
      <c r="AH169" s="17">
        <f t="shared" si="20"/>
        <v>1531805.88</v>
      </c>
      <c r="AI169" s="19">
        <f t="shared" si="21"/>
        <v>1432465.3099999998</v>
      </c>
      <c r="AJ169" s="32">
        <f t="shared" si="22"/>
        <v>99340.570000000065</v>
      </c>
    </row>
    <row r="170" spans="1:36" x14ac:dyDescent="0.2">
      <c r="A170" s="1" t="s">
        <v>524</v>
      </c>
      <c r="B170" s="1" t="s">
        <v>525</v>
      </c>
      <c r="C170" s="92">
        <v>5690</v>
      </c>
      <c r="D170" s="93" t="s">
        <v>1250</v>
      </c>
      <c r="E170" s="277" t="s">
        <v>2163</v>
      </c>
      <c r="F170" s="282">
        <v>773565.33</v>
      </c>
      <c r="G170" s="282">
        <v>0</v>
      </c>
      <c r="H170" s="282">
        <v>65288.92</v>
      </c>
      <c r="J170" s="277">
        <v>277059.90000000002</v>
      </c>
      <c r="K170" s="277">
        <v>43109.59</v>
      </c>
      <c r="O170" s="283">
        <v>140618.19</v>
      </c>
      <c r="Q170" s="277">
        <v>-42434.46</v>
      </c>
      <c r="R170" s="277">
        <v>2188176.4900000002</v>
      </c>
      <c r="T170" s="284">
        <v>1947836.74</v>
      </c>
      <c r="U170" s="284">
        <v>165000</v>
      </c>
      <c r="V170" s="284">
        <v>27.8</v>
      </c>
      <c r="W170" s="284">
        <v>808370</v>
      </c>
      <c r="X170" s="284">
        <v>4500</v>
      </c>
      <c r="Y170" s="285">
        <v>1603273</v>
      </c>
      <c r="AB170" s="285">
        <v>719852.48</v>
      </c>
      <c r="AC170" s="285">
        <v>106394.97</v>
      </c>
      <c r="AE170" s="103">
        <f t="shared" si="24"/>
        <v>838854.25</v>
      </c>
      <c r="AF170" s="37">
        <f t="shared" si="25"/>
        <v>140618.19</v>
      </c>
      <c r="AG170" s="26">
        <f t="shared" si="23"/>
        <v>698236.06</v>
      </c>
      <c r="AH170" s="17">
        <f t="shared" si="20"/>
        <v>2925734.54</v>
      </c>
      <c r="AI170" s="19">
        <f t="shared" si="21"/>
        <v>2429520.4500000002</v>
      </c>
      <c r="AJ170" s="32">
        <f t="shared" si="22"/>
        <v>496214.08999999985</v>
      </c>
    </row>
    <row r="171" spans="1:36" x14ac:dyDescent="0.2">
      <c r="A171" s="1" t="s">
        <v>524</v>
      </c>
      <c r="B171" s="1" t="s">
        <v>525</v>
      </c>
      <c r="C171" s="92">
        <v>3265</v>
      </c>
      <c r="D171" s="93" t="s">
        <v>1251</v>
      </c>
      <c r="E171" s="277" t="s">
        <v>2164</v>
      </c>
      <c r="F171" s="282">
        <v>516980.28</v>
      </c>
      <c r="G171" s="282">
        <v>0</v>
      </c>
      <c r="H171" s="282">
        <v>112599.8</v>
      </c>
      <c r="J171" s="277">
        <v>506285.39</v>
      </c>
      <c r="K171" s="277">
        <v>699655</v>
      </c>
      <c r="O171" s="283">
        <v>4468</v>
      </c>
      <c r="Q171" s="277">
        <v>-65</v>
      </c>
      <c r="R171" s="277">
        <v>1890317.34</v>
      </c>
      <c r="T171" s="284">
        <v>1726950.67</v>
      </c>
      <c r="U171" s="284">
        <v>90000</v>
      </c>
      <c r="V171" s="284">
        <v>1124</v>
      </c>
      <c r="W171" s="284">
        <v>966488</v>
      </c>
      <c r="X171" s="284">
        <v>4200</v>
      </c>
      <c r="Y171" s="285">
        <v>1431788</v>
      </c>
      <c r="AB171" s="285">
        <v>1006027.15</v>
      </c>
      <c r="AC171" s="285">
        <v>93126.15</v>
      </c>
      <c r="AE171" s="103">
        <f t="shared" si="24"/>
        <v>629580.08000000007</v>
      </c>
      <c r="AF171" s="37">
        <f t="shared" si="25"/>
        <v>4468</v>
      </c>
      <c r="AG171" s="26">
        <f t="shared" si="23"/>
        <v>625112.08000000007</v>
      </c>
      <c r="AH171" s="17">
        <f t="shared" si="20"/>
        <v>2788762.67</v>
      </c>
      <c r="AI171" s="19">
        <f t="shared" si="21"/>
        <v>2530941.2999999998</v>
      </c>
      <c r="AJ171" s="32">
        <f t="shared" si="22"/>
        <v>257821.37000000011</v>
      </c>
    </row>
    <row r="172" spans="1:36" x14ac:dyDescent="0.2">
      <c r="A172" s="1" t="s">
        <v>524</v>
      </c>
      <c r="B172" s="1" t="s">
        <v>525</v>
      </c>
      <c r="C172" s="92">
        <v>5131</v>
      </c>
      <c r="D172" s="93" t="s">
        <v>1252</v>
      </c>
      <c r="E172" s="277" t="s">
        <v>2165</v>
      </c>
      <c r="F172" s="282">
        <v>593661.07999999996</v>
      </c>
      <c r="G172" s="282">
        <v>0</v>
      </c>
      <c r="H172" s="282">
        <v>42083.25</v>
      </c>
      <c r="J172" s="277">
        <v>352296.95</v>
      </c>
      <c r="K172" s="277">
        <v>188027.5</v>
      </c>
      <c r="O172" s="283">
        <v>183820.79999999999</v>
      </c>
      <c r="Q172" s="277">
        <v>-2270</v>
      </c>
      <c r="R172" s="277">
        <v>2400624.13</v>
      </c>
      <c r="T172" s="284">
        <v>1295533.6100000001</v>
      </c>
      <c r="V172" s="284">
        <v>1018.68</v>
      </c>
      <c r="W172" s="284">
        <v>1543966</v>
      </c>
      <c r="X172" s="284">
        <v>3700</v>
      </c>
      <c r="Y172" s="285">
        <v>2026276</v>
      </c>
      <c r="AA172" s="285">
        <v>4874</v>
      </c>
      <c r="AB172" s="285">
        <v>589103.01</v>
      </c>
      <c r="AC172" s="285">
        <v>143787.91</v>
      </c>
      <c r="AE172" s="103">
        <f t="shared" si="24"/>
        <v>635744.32999999996</v>
      </c>
      <c r="AF172" s="37">
        <f t="shared" si="25"/>
        <v>183820.79999999999</v>
      </c>
      <c r="AG172" s="26">
        <f t="shared" si="23"/>
        <v>451923.52999999997</v>
      </c>
      <c r="AH172" s="17">
        <f t="shared" si="20"/>
        <v>2844218.29</v>
      </c>
      <c r="AI172" s="19">
        <f t="shared" si="21"/>
        <v>2764040.92</v>
      </c>
      <c r="AJ172" s="32">
        <f t="shared" si="22"/>
        <v>80177.370000000112</v>
      </c>
    </row>
    <row r="173" spans="1:36" x14ac:dyDescent="0.2">
      <c r="A173" s="1" t="s">
        <v>524</v>
      </c>
      <c r="B173" s="1" t="s">
        <v>525</v>
      </c>
      <c r="C173" s="92">
        <v>3470</v>
      </c>
      <c r="D173" s="93" t="s">
        <v>1253</v>
      </c>
      <c r="E173" s="277" t="s">
        <v>2166</v>
      </c>
      <c r="F173" s="282">
        <v>1100799.6499999999</v>
      </c>
      <c r="G173" s="282">
        <v>0</v>
      </c>
      <c r="H173" s="282">
        <v>23653.87</v>
      </c>
      <c r="J173" s="277">
        <v>726588</v>
      </c>
      <c r="K173" s="277">
        <v>539071.81000000006</v>
      </c>
      <c r="O173" s="283">
        <v>12407.49</v>
      </c>
      <c r="Q173" s="277">
        <v>-16.899999999999999</v>
      </c>
      <c r="R173" s="277">
        <v>1658240.02</v>
      </c>
      <c r="T173" s="284">
        <v>1892683.67</v>
      </c>
      <c r="U173" s="284">
        <v>116800</v>
      </c>
      <c r="V173" s="284">
        <v>1886.21</v>
      </c>
      <c r="W173" s="284">
        <v>900940</v>
      </c>
      <c r="X173" s="284">
        <v>1710</v>
      </c>
      <c r="Y173" s="285">
        <v>1715684</v>
      </c>
      <c r="AB173" s="285">
        <v>878846.74</v>
      </c>
      <c r="AC173" s="285">
        <v>143787.91</v>
      </c>
      <c r="AE173" s="103">
        <f t="shared" si="24"/>
        <v>1124453.52</v>
      </c>
      <c r="AF173" s="37">
        <f t="shared" si="25"/>
        <v>12407.49</v>
      </c>
      <c r="AG173" s="26">
        <f t="shared" si="23"/>
        <v>1112046.03</v>
      </c>
      <c r="AH173" s="17">
        <f t="shared" si="20"/>
        <v>2914019.88</v>
      </c>
      <c r="AI173" s="19">
        <f t="shared" si="21"/>
        <v>2738318.6500000004</v>
      </c>
      <c r="AJ173" s="32">
        <f t="shared" si="22"/>
        <v>175701.22999999952</v>
      </c>
    </row>
    <row r="174" spans="1:36" x14ac:dyDescent="0.2">
      <c r="A174" s="1" t="s">
        <v>524</v>
      </c>
      <c r="B174" s="1" t="s">
        <v>525</v>
      </c>
      <c r="C174" s="92">
        <v>6314</v>
      </c>
      <c r="D174" s="93" t="s">
        <v>1254</v>
      </c>
      <c r="E174" s="277" t="s">
        <v>2167</v>
      </c>
      <c r="F174" s="282">
        <v>423670.41</v>
      </c>
      <c r="G174" s="282">
        <v>0</v>
      </c>
      <c r="H174" s="282">
        <v>46994.22</v>
      </c>
      <c r="J174" s="277">
        <v>423733.01</v>
      </c>
      <c r="K174" s="277">
        <v>72808.58</v>
      </c>
      <c r="O174" s="283">
        <v>325.68</v>
      </c>
      <c r="Q174" s="277">
        <v>10826.53</v>
      </c>
      <c r="R174" s="277">
        <v>2400624.13</v>
      </c>
      <c r="T174" s="284">
        <v>1928159.07</v>
      </c>
      <c r="U174" s="284">
        <v>160825</v>
      </c>
      <c r="V174" s="284">
        <v>560.74</v>
      </c>
      <c r="W174" s="284">
        <v>910121</v>
      </c>
      <c r="X174" s="284">
        <v>4400</v>
      </c>
      <c r="Y174" s="285">
        <v>1793887</v>
      </c>
      <c r="AB174" s="285">
        <v>854442.73</v>
      </c>
      <c r="AC174" s="285">
        <v>79449.25</v>
      </c>
      <c r="AE174" s="103">
        <f t="shared" si="24"/>
        <v>470664.63</v>
      </c>
      <c r="AF174" s="37">
        <f t="shared" si="25"/>
        <v>325.68</v>
      </c>
      <c r="AG174" s="26">
        <f t="shared" si="23"/>
        <v>470338.95</v>
      </c>
      <c r="AH174" s="17">
        <f t="shared" si="20"/>
        <v>3004065.81</v>
      </c>
      <c r="AI174" s="19">
        <f t="shared" si="21"/>
        <v>2727778.98</v>
      </c>
      <c r="AJ174" s="32">
        <f t="shared" si="22"/>
        <v>276286.83000000007</v>
      </c>
    </row>
    <row r="175" spans="1:36" x14ac:dyDescent="0.2">
      <c r="A175" s="1" t="s">
        <v>528</v>
      </c>
      <c r="B175" s="1" t="s">
        <v>529</v>
      </c>
      <c r="C175" s="92">
        <v>4818</v>
      </c>
      <c r="D175" s="93" t="s">
        <v>1255</v>
      </c>
      <c r="E175" s="277" t="s">
        <v>2168</v>
      </c>
      <c r="F175" s="282">
        <v>516831.42</v>
      </c>
      <c r="G175" s="282">
        <v>27480</v>
      </c>
      <c r="H175" s="282">
        <v>18339.400000000001</v>
      </c>
      <c r="J175" s="277">
        <v>163809.65</v>
      </c>
      <c r="K175" s="277">
        <v>98941.09</v>
      </c>
      <c r="O175" s="283">
        <v>65.42</v>
      </c>
      <c r="R175" s="277">
        <v>1908740.29</v>
      </c>
      <c r="T175" s="284">
        <v>1103688.6100000001</v>
      </c>
      <c r="U175" s="284">
        <v>207850</v>
      </c>
      <c r="V175" s="284">
        <v>2543.16</v>
      </c>
      <c r="W175" s="284">
        <v>1090810</v>
      </c>
      <c r="X175" s="284">
        <v>2379.98</v>
      </c>
      <c r="Y175" s="285">
        <v>1629650</v>
      </c>
      <c r="AB175" s="285">
        <v>669852.85</v>
      </c>
      <c r="AC175" s="285">
        <v>125442.59</v>
      </c>
      <c r="AE175" s="103">
        <f t="shared" si="24"/>
        <v>562650.81999999995</v>
      </c>
      <c r="AF175" s="37">
        <f t="shared" si="25"/>
        <v>65.42</v>
      </c>
      <c r="AG175" s="26">
        <f t="shared" si="23"/>
        <v>562585.39999999991</v>
      </c>
      <c r="AH175" s="17">
        <f t="shared" si="20"/>
        <v>2407271.75</v>
      </c>
      <c r="AI175" s="19">
        <f t="shared" si="21"/>
        <v>2424945.44</v>
      </c>
      <c r="AJ175" s="32">
        <f t="shared" si="22"/>
        <v>-17673.689999999944</v>
      </c>
    </row>
    <row r="176" spans="1:36" x14ac:dyDescent="0.2">
      <c r="A176" s="1" t="s">
        <v>528</v>
      </c>
      <c r="B176" s="1" t="s">
        <v>529</v>
      </c>
      <c r="C176" s="92">
        <v>3493</v>
      </c>
      <c r="D176" s="93" t="s">
        <v>1256</v>
      </c>
      <c r="E176" s="277" t="s">
        <v>2169</v>
      </c>
      <c r="F176" s="282">
        <v>437977.33</v>
      </c>
      <c r="G176" s="282">
        <v>0</v>
      </c>
      <c r="H176" s="282">
        <v>27550.61</v>
      </c>
      <c r="J176" s="277">
        <v>548572.73</v>
      </c>
      <c r="K176" s="277">
        <v>139842.42000000001</v>
      </c>
      <c r="O176" s="283">
        <v>46.83</v>
      </c>
      <c r="R176" s="277">
        <v>2036218.61</v>
      </c>
      <c r="T176" s="284">
        <v>1409059.59</v>
      </c>
      <c r="U176" s="284">
        <v>70000</v>
      </c>
      <c r="V176" s="284">
        <v>1038.6099999999999</v>
      </c>
      <c r="W176" s="284">
        <v>1130530</v>
      </c>
      <c r="Y176" s="285">
        <v>2076195</v>
      </c>
      <c r="AB176" s="285">
        <v>491721.42</v>
      </c>
      <c r="AC176" s="285">
        <v>233604.95</v>
      </c>
      <c r="AE176" s="103">
        <f t="shared" si="24"/>
        <v>465527.94</v>
      </c>
      <c r="AF176" s="37">
        <f t="shared" si="25"/>
        <v>46.83</v>
      </c>
      <c r="AG176" s="26">
        <f t="shared" si="23"/>
        <v>465481.11</v>
      </c>
      <c r="AH176" s="17">
        <f t="shared" si="20"/>
        <v>2610628.2000000002</v>
      </c>
      <c r="AI176" s="19">
        <f t="shared" si="21"/>
        <v>2801521.37</v>
      </c>
      <c r="AJ176" s="32">
        <f t="shared" si="22"/>
        <v>-190893.16999999993</v>
      </c>
    </row>
    <row r="177" spans="1:36" x14ac:dyDescent="0.2">
      <c r="A177" s="1" t="s">
        <v>528</v>
      </c>
      <c r="B177" s="1" t="s">
        <v>529</v>
      </c>
      <c r="C177" s="92">
        <v>2171</v>
      </c>
      <c r="D177" s="93" t="s">
        <v>1257</v>
      </c>
      <c r="E177" s="277" t="s">
        <v>2170</v>
      </c>
      <c r="F177" s="282">
        <v>397763.33</v>
      </c>
      <c r="G177" s="282">
        <v>0</v>
      </c>
      <c r="H177" s="282">
        <v>9130.76</v>
      </c>
      <c r="J177" s="277">
        <v>162969.66</v>
      </c>
      <c r="K177" s="277">
        <v>228481.31</v>
      </c>
      <c r="O177" s="283">
        <v>37.380000000000003</v>
      </c>
      <c r="Q177" s="277">
        <v>1858.62</v>
      </c>
      <c r="R177" s="277">
        <v>2581996.2400000002</v>
      </c>
      <c r="T177" s="284">
        <v>769687.34</v>
      </c>
      <c r="U177" s="284">
        <v>58578</v>
      </c>
      <c r="V177" s="284">
        <v>882.33</v>
      </c>
      <c r="W177" s="284">
        <v>954490</v>
      </c>
      <c r="Y177" s="285">
        <v>1362565</v>
      </c>
      <c r="AB177" s="285">
        <v>315536.15000000002</v>
      </c>
      <c r="AC177" s="285">
        <v>164040.04</v>
      </c>
      <c r="AE177" s="103">
        <f t="shared" si="24"/>
        <v>406894.09</v>
      </c>
      <c r="AF177" s="37">
        <f t="shared" si="25"/>
        <v>37.380000000000003</v>
      </c>
      <c r="AG177" s="26">
        <f t="shared" si="23"/>
        <v>406856.71</v>
      </c>
      <c r="AH177" s="17">
        <f t="shared" si="20"/>
        <v>1783637.67</v>
      </c>
      <c r="AI177" s="19">
        <f t="shared" si="21"/>
        <v>1842141.19</v>
      </c>
      <c r="AJ177" s="32">
        <f t="shared" si="22"/>
        <v>-58503.520000000019</v>
      </c>
    </row>
    <row r="178" spans="1:36" x14ac:dyDescent="0.2">
      <c r="A178" s="1" t="s">
        <v>528</v>
      </c>
      <c r="B178" s="1" t="s">
        <v>529</v>
      </c>
      <c r="C178" s="92">
        <v>4974</v>
      </c>
      <c r="D178" s="93" t="s">
        <v>1258</v>
      </c>
      <c r="E178" s="277" t="s">
        <v>2171</v>
      </c>
      <c r="F178" s="282">
        <v>473181.3</v>
      </c>
      <c r="G178" s="282">
        <v>43065</v>
      </c>
      <c r="H178" s="282">
        <v>17277.93</v>
      </c>
      <c r="I178" s="282">
        <v>10200</v>
      </c>
      <c r="J178" s="277">
        <v>259192.32000000001</v>
      </c>
      <c r="K178" s="277">
        <v>219770.91</v>
      </c>
      <c r="O178" s="283">
        <v>532.71</v>
      </c>
      <c r="R178" s="277">
        <v>1442473.15</v>
      </c>
      <c r="T178" s="284">
        <v>1197062.71</v>
      </c>
      <c r="U178" s="284">
        <v>129954</v>
      </c>
      <c r="V178" s="284">
        <v>1084.3699999999999</v>
      </c>
      <c r="W178" s="284">
        <v>811500</v>
      </c>
      <c r="Y178" s="285">
        <v>1457020</v>
      </c>
      <c r="AB178" s="285">
        <v>522855.43</v>
      </c>
      <c r="AC178" s="285">
        <v>156093.73000000001</v>
      </c>
      <c r="AE178" s="103">
        <f t="shared" si="24"/>
        <v>543724.23</v>
      </c>
      <c r="AF178" s="37">
        <f t="shared" si="25"/>
        <v>532.71</v>
      </c>
      <c r="AG178" s="26">
        <f t="shared" si="23"/>
        <v>543191.52</v>
      </c>
      <c r="AH178" s="17">
        <f t="shared" si="20"/>
        <v>2139601.08</v>
      </c>
      <c r="AI178" s="19">
        <f t="shared" si="21"/>
        <v>2135969.16</v>
      </c>
      <c r="AJ178" s="32">
        <f t="shared" si="22"/>
        <v>3631.9199999999255</v>
      </c>
    </row>
    <row r="179" spans="1:36" x14ac:dyDescent="0.2">
      <c r="A179" s="1" t="s">
        <v>528</v>
      </c>
      <c r="B179" s="1" t="s">
        <v>529</v>
      </c>
      <c r="C179" s="92">
        <v>2190</v>
      </c>
      <c r="D179" s="93" t="s">
        <v>1259</v>
      </c>
      <c r="E179" s="277" t="s">
        <v>2172</v>
      </c>
      <c r="F179" s="282">
        <v>664774.89</v>
      </c>
      <c r="G179" s="282">
        <v>3750</v>
      </c>
      <c r="H179" s="282">
        <v>7739.03</v>
      </c>
      <c r="J179" s="277">
        <v>318085.64</v>
      </c>
      <c r="K179" s="277">
        <v>144966.04999999999</v>
      </c>
      <c r="O179" s="283">
        <v>0</v>
      </c>
      <c r="R179" s="277">
        <v>1708773.29</v>
      </c>
      <c r="T179" s="284">
        <v>738801.19</v>
      </c>
      <c r="U179" s="284">
        <v>88000</v>
      </c>
      <c r="V179" s="284">
        <v>1324.22</v>
      </c>
      <c r="W179" s="284">
        <v>860650</v>
      </c>
      <c r="Y179" s="285">
        <v>1202020</v>
      </c>
      <c r="AB179" s="285">
        <v>460576.93</v>
      </c>
      <c r="AC179" s="285">
        <v>152549.9</v>
      </c>
      <c r="AE179" s="103">
        <f t="shared" si="24"/>
        <v>676263.92</v>
      </c>
      <c r="AF179" s="37">
        <f t="shared" si="25"/>
        <v>0</v>
      </c>
      <c r="AG179" s="26">
        <f t="shared" si="23"/>
        <v>676263.92</v>
      </c>
      <c r="AH179" s="17">
        <f t="shared" si="20"/>
        <v>1688775.41</v>
      </c>
      <c r="AI179" s="19">
        <f t="shared" si="21"/>
        <v>1815146.8299999998</v>
      </c>
      <c r="AJ179" s="32">
        <f t="shared" si="22"/>
        <v>-126371.41999999993</v>
      </c>
    </row>
    <row r="180" spans="1:36" x14ac:dyDescent="0.2">
      <c r="A180" s="1" t="s">
        <v>528</v>
      </c>
      <c r="B180" s="1" t="s">
        <v>529</v>
      </c>
      <c r="C180" s="92">
        <v>3183</v>
      </c>
      <c r="D180" s="93" t="s">
        <v>1260</v>
      </c>
      <c r="E180" s="277" t="s">
        <v>2173</v>
      </c>
      <c r="F180" s="282">
        <v>384400.72</v>
      </c>
      <c r="G180" s="282">
        <v>9200</v>
      </c>
      <c r="H180" s="282">
        <v>11836.35</v>
      </c>
      <c r="J180" s="277">
        <v>32278.5</v>
      </c>
      <c r="K180" s="277">
        <v>124778.94</v>
      </c>
      <c r="O180" s="283">
        <v>29.8</v>
      </c>
      <c r="Q180" s="277">
        <v>1311</v>
      </c>
      <c r="R180" s="277">
        <v>1572242.02</v>
      </c>
      <c r="T180" s="284">
        <v>784002.75</v>
      </c>
      <c r="U180" s="284">
        <v>119600</v>
      </c>
      <c r="V180" s="284">
        <v>1782.97</v>
      </c>
      <c r="W180" s="284">
        <v>841580</v>
      </c>
      <c r="Y180" s="285">
        <v>1237550</v>
      </c>
      <c r="AB180" s="285">
        <v>387807.2</v>
      </c>
      <c r="AC180" s="285">
        <v>53500.31</v>
      </c>
      <c r="AE180" s="103">
        <f t="shared" si="24"/>
        <v>405437.06999999995</v>
      </c>
      <c r="AF180" s="37">
        <f t="shared" si="25"/>
        <v>29.8</v>
      </c>
      <c r="AG180" s="26">
        <f t="shared" si="23"/>
        <v>405407.26999999996</v>
      </c>
      <c r="AH180" s="17">
        <f t="shared" si="20"/>
        <v>1746965.72</v>
      </c>
      <c r="AI180" s="19">
        <f t="shared" si="21"/>
        <v>1678857.51</v>
      </c>
      <c r="AJ180" s="32">
        <f t="shared" si="22"/>
        <v>68108.209999999963</v>
      </c>
    </row>
    <row r="181" spans="1:36" x14ac:dyDescent="0.2">
      <c r="A181" s="1" t="s">
        <v>528</v>
      </c>
      <c r="B181" s="1" t="s">
        <v>529</v>
      </c>
      <c r="C181" s="92">
        <v>3642</v>
      </c>
      <c r="D181" s="93" t="s">
        <v>1261</v>
      </c>
      <c r="E181" s="277" t="s">
        <v>2174</v>
      </c>
      <c r="F181" s="282">
        <v>228845.75</v>
      </c>
      <c r="G181" s="282">
        <v>67160</v>
      </c>
      <c r="H181" s="282">
        <v>11096.12</v>
      </c>
      <c r="I181" s="282">
        <v>0</v>
      </c>
      <c r="J181" s="277">
        <v>97848.41</v>
      </c>
      <c r="K181" s="277">
        <v>188056.45</v>
      </c>
      <c r="O181" s="283">
        <v>46.74</v>
      </c>
      <c r="R181" s="277">
        <v>1286359.3700000001</v>
      </c>
      <c r="T181" s="284">
        <v>984899.67</v>
      </c>
      <c r="U181" s="284">
        <v>67550</v>
      </c>
      <c r="V181" s="284">
        <v>893.04</v>
      </c>
      <c r="W181" s="284">
        <v>904830</v>
      </c>
      <c r="Y181" s="285">
        <v>1322220</v>
      </c>
      <c r="AB181" s="285">
        <v>435626.7</v>
      </c>
      <c r="AC181" s="285">
        <v>74635.38</v>
      </c>
      <c r="AE181" s="103">
        <f t="shared" si="24"/>
        <v>307101.87</v>
      </c>
      <c r="AF181" s="37">
        <f t="shared" si="25"/>
        <v>46.74</v>
      </c>
      <c r="AG181" s="26">
        <f t="shared" si="23"/>
        <v>307055.13</v>
      </c>
      <c r="AH181" s="17">
        <f t="shared" si="20"/>
        <v>1958172.71</v>
      </c>
      <c r="AI181" s="19">
        <f t="shared" si="21"/>
        <v>1832482.08</v>
      </c>
      <c r="AJ181" s="32">
        <f t="shared" si="22"/>
        <v>125690.62999999989</v>
      </c>
    </row>
    <row r="182" spans="1:36" x14ac:dyDescent="0.2">
      <c r="A182" s="1" t="s">
        <v>532</v>
      </c>
      <c r="B182" s="1" t="s">
        <v>534</v>
      </c>
      <c r="C182" s="92">
        <v>3093</v>
      </c>
      <c r="D182" s="93" t="s">
        <v>1262</v>
      </c>
      <c r="E182" s="277" t="s">
        <v>2175</v>
      </c>
      <c r="F182" s="282">
        <v>420307.22</v>
      </c>
      <c r="G182" s="282">
        <v>28235.14</v>
      </c>
      <c r="H182" s="282">
        <v>62842.91</v>
      </c>
      <c r="J182" s="277">
        <v>261056.33</v>
      </c>
      <c r="K182" s="277">
        <v>119817.09</v>
      </c>
      <c r="L182" s="283">
        <v>50209.47</v>
      </c>
      <c r="M182" s="283">
        <v>11979.02</v>
      </c>
      <c r="N182" s="283">
        <v>1107</v>
      </c>
      <c r="Q182" s="277">
        <v>2696</v>
      </c>
      <c r="R182" s="277">
        <v>1621669.25</v>
      </c>
      <c r="T182" s="284">
        <v>580207.68999999994</v>
      </c>
      <c r="V182" s="284">
        <v>805.24</v>
      </c>
      <c r="W182" s="284">
        <v>501440</v>
      </c>
      <c r="X182" s="284">
        <v>174005.4</v>
      </c>
      <c r="Y182" s="285">
        <v>787355</v>
      </c>
      <c r="AB182" s="285">
        <v>305255.36</v>
      </c>
      <c r="AC182" s="285">
        <v>71672.88</v>
      </c>
      <c r="AD182" s="285">
        <v>102.46</v>
      </c>
      <c r="AE182" s="103">
        <f t="shared" si="24"/>
        <v>511385.27</v>
      </c>
      <c r="AF182" s="37">
        <f t="shared" si="25"/>
        <v>63295.490000000005</v>
      </c>
      <c r="AG182" s="26">
        <f t="shared" si="23"/>
        <v>448089.78</v>
      </c>
      <c r="AH182" s="17">
        <f t="shared" si="20"/>
        <v>1256458.3299999998</v>
      </c>
      <c r="AI182" s="19">
        <f t="shared" si="21"/>
        <v>1164385.6999999997</v>
      </c>
      <c r="AJ182" s="32">
        <f t="shared" si="22"/>
        <v>92072.630000000121</v>
      </c>
    </row>
    <row r="183" spans="1:36" x14ac:dyDescent="0.2">
      <c r="A183" s="1" t="s">
        <v>532</v>
      </c>
      <c r="B183" s="1" t="s">
        <v>534</v>
      </c>
      <c r="C183" s="92">
        <v>2775</v>
      </c>
      <c r="D183" s="93" t="s">
        <v>1263</v>
      </c>
      <c r="E183" s="277" t="s">
        <v>2176</v>
      </c>
      <c r="F183" s="282">
        <v>147994.23999999999</v>
      </c>
      <c r="G183" s="282">
        <v>10000</v>
      </c>
      <c r="H183" s="282">
        <v>69199.61</v>
      </c>
      <c r="J183" s="277">
        <v>382364.22</v>
      </c>
      <c r="K183" s="277">
        <v>97608</v>
      </c>
      <c r="L183" s="283">
        <v>46760</v>
      </c>
      <c r="R183" s="277">
        <v>2143817.25</v>
      </c>
      <c r="T183" s="284">
        <v>1098399.98</v>
      </c>
      <c r="V183" s="284">
        <v>439.86</v>
      </c>
      <c r="W183" s="284">
        <v>1067610</v>
      </c>
      <c r="X183" s="284">
        <v>80385</v>
      </c>
      <c r="Y183" s="285">
        <v>1472040</v>
      </c>
      <c r="AB183" s="285">
        <v>528297.17000000004</v>
      </c>
      <c r="AC183" s="285">
        <v>116116.52</v>
      </c>
      <c r="AE183" s="103">
        <f t="shared" si="24"/>
        <v>227193.84999999998</v>
      </c>
      <c r="AF183" s="37">
        <f t="shared" si="25"/>
        <v>46760</v>
      </c>
      <c r="AG183" s="26">
        <f t="shared" si="23"/>
        <v>180433.84999999998</v>
      </c>
      <c r="AH183" s="17">
        <f t="shared" si="20"/>
        <v>2246834.84</v>
      </c>
      <c r="AI183" s="19">
        <f t="shared" si="21"/>
        <v>2116453.69</v>
      </c>
      <c r="AJ183" s="32">
        <f t="shared" si="22"/>
        <v>130381.14999999991</v>
      </c>
    </row>
    <row r="184" spans="1:36" x14ac:dyDescent="0.2">
      <c r="A184" s="1" t="s">
        <v>532</v>
      </c>
      <c r="B184" s="1" t="s">
        <v>534</v>
      </c>
      <c r="C184" s="92">
        <v>2224</v>
      </c>
      <c r="D184" s="93" t="s">
        <v>1264</v>
      </c>
      <c r="E184" s="277" t="s">
        <v>2177</v>
      </c>
      <c r="F184" s="282">
        <v>465284.47</v>
      </c>
      <c r="G184" s="282">
        <v>20247.95</v>
      </c>
      <c r="H184" s="282">
        <v>38173.01</v>
      </c>
      <c r="J184" s="277">
        <v>2390734.88</v>
      </c>
      <c r="K184" s="277">
        <v>177115.88</v>
      </c>
      <c r="L184" s="283">
        <v>23135</v>
      </c>
      <c r="R184" s="277">
        <v>309335.96999999997</v>
      </c>
      <c r="T184" s="284">
        <v>661368.47</v>
      </c>
      <c r="V184" s="284">
        <v>23.29</v>
      </c>
      <c r="W184" s="284">
        <v>760280</v>
      </c>
      <c r="X184" s="284">
        <v>126600</v>
      </c>
      <c r="Y184" s="285">
        <v>1020830</v>
      </c>
      <c r="AB184" s="285">
        <v>300436.75</v>
      </c>
      <c r="AC184" s="285">
        <v>128360.46</v>
      </c>
      <c r="AE184" s="103">
        <f t="shared" si="24"/>
        <v>523705.43</v>
      </c>
      <c r="AF184" s="37">
        <f t="shared" si="25"/>
        <v>23135</v>
      </c>
      <c r="AG184" s="26">
        <f t="shared" si="23"/>
        <v>500570.43</v>
      </c>
      <c r="AH184" s="17">
        <f t="shared" si="20"/>
        <v>1548271.76</v>
      </c>
      <c r="AI184" s="19">
        <f t="shared" si="21"/>
        <v>1449627.21</v>
      </c>
      <c r="AJ184" s="32">
        <f t="shared" si="22"/>
        <v>98644.550000000047</v>
      </c>
    </row>
    <row r="185" spans="1:36" x14ac:dyDescent="0.2">
      <c r="A185" s="1" t="s">
        <v>532</v>
      </c>
      <c r="B185" s="1" t="s">
        <v>534</v>
      </c>
      <c r="C185" s="92">
        <v>2037</v>
      </c>
      <c r="D185" s="93" t="s">
        <v>1265</v>
      </c>
      <c r="E185" s="277" t="s">
        <v>2178</v>
      </c>
      <c r="F185" s="282">
        <v>199287.58</v>
      </c>
      <c r="G185" s="282">
        <v>26743.66</v>
      </c>
      <c r="H185" s="282">
        <v>34809.06</v>
      </c>
      <c r="J185" s="277">
        <v>120141.23</v>
      </c>
      <c r="K185" s="277">
        <v>91941.95</v>
      </c>
      <c r="L185" s="283">
        <v>12300</v>
      </c>
      <c r="M185" s="283">
        <v>53537</v>
      </c>
      <c r="O185" s="283">
        <v>7911</v>
      </c>
      <c r="Q185" s="277">
        <v>-20000</v>
      </c>
      <c r="R185" s="277">
        <v>1558084.6</v>
      </c>
      <c r="T185" s="284">
        <v>707512.64</v>
      </c>
      <c r="U185" s="284">
        <v>86800</v>
      </c>
      <c r="V185" s="284">
        <v>283.3</v>
      </c>
      <c r="W185" s="284">
        <v>513120</v>
      </c>
      <c r="X185" s="284">
        <v>95292.99</v>
      </c>
      <c r="Y185" s="285">
        <v>844970</v>
      </c>
      <c r="AB185" s="285">
        <v>531410.06999999995</v>
      </c>
      <c r="AC185" s="285">
        <v>104688.01</v>
      </c>
      <c r="AE185" s="103">
        <f t="shared" si="24"/>
        <v>260840.3</v>
      </c>
      <c r="AF185" s="37">
        <f t="shared" si="25"/>
        <v>73748</v>
      </c>
      <c r="AG185" s="26">
        <f t="shared" si="23"/>
        <v>187092.3</v>
      </c>
      <c r="AH185" s="17">
        <f t="shared" si="20"/>
        <v>1403008.93</v>
      </c>
      <c r="AI185" s="19">
        <f t="shared" si="21"/>
        <v>1481068.0799999998</v>
      </c>
      <c r="AJ185" s="32">
        <f t="shared" si="22"/>
        <v>-78059.149999999907</v>
      </c>
    </row>
    <row r="186" spans="1:36" x14ac:dyDescent="0.2">
      <c r="A186" s="1" t="s">
        <v>532</v>
      </c>
      <c r="B186" s="1" t="s">
        <v>534</v>
      </c>
      <c r="C186" s="92">
        <v>3571</v>
      </c>
      <c r="D186" s="93" t="s">
        <v>1266</v>
      </c>
      <c r="E186" s="277" t="s">
        <v>2179</v>
      </c>
      <c r="F186" s="282">
        <v>430343.99</v>
      </c>
      <c r="G186" s="282">
        <v>8434.15</v>
      </c>
      <c r="H186" s="282">
        <v>38072.410000000003</v>
      </c>
      <c r="J186" s="277">
        <v>407941.5</v>
      </c>
      <c r="K186" s="277">
        <v>270153.82</v>
      </c>
      <c r="L186" s="283">
        <v>300</v>
      </c>
      <c r="Q186" s="277">
        <v>20571.91</v>
      </c>
      <c r="R186" s="277">
        <v>1939631.19</v>
      </c>
      <c r="T186" s="284">
        <v>1258737.1100000001</v>
      </c>
      <c r="U186" s="284">
        <v>148490</v>
      </c>
      <c r="V186" s="284">
        <v>730.31</v>
      </c>
      <c r="W186" s="284">
        <v>874170</v>
      </c>
      <c r="X186" s="284">
        <v>164766</v>
      </c>
      <c r="Y186" s="285">
        <v>1509737</v>
      </c>
      <c r="AB186" s="285">
        <v>597810.99</v>
      </c>
      <c r="AC186" s="285">
        <v>200136.14</v>
      </c>
      <c r="AE186" s="103">
        <f t="shared" si="24"/>
        <v>476850.55000000005</v>
      </c>
      <c r="AF186" s="37">
        <f t="shared" si="25"/>
        <v>300</v>
      </c>
      <c r="AG186" s="26">
        <f t="shared" si="23"/>
        <v>476550.55000000005</v>
      </c>
      <c r="AH186" s="17">
        <f t="shared" si="20"/>
        <v>2446893.42</v>
      </c>
      <c r="AI186" s="19">
        <f t="shared" si="21"/>
        <v>2307684.1300000004</v>
      </c>
      <c r="AJ186" s="32">
        <f t="shared" si="22"/>
        <v>139209.28999999957</v>
      </c>
    </row>
    <row r="187" spans="1:36" x14ac:dyDescent="0.2">
      <c r="A187" s="1" t="s">
        <v>532</v>
      </c>
      <c r="B187" s="1" t="s">
        <v>534</v>
      </c>
      <c r="C187" s="92">
        <v>6793</v>
      </c>
      <c r="D187" s="93" t="s">
        <v>1267</v>
      </c>
      <c r="E187" s="277" t="s">
        <v>2180</v>
      </c>
      <c r="F187" s="282">
        <v>638623.30000000005</v>
      </c>
      <c r="G187" s="282">
        <v>39817.75</v>
      </c>
      <c r="H187" s="282">
        <v>190952.93</v>
      </c>
      <c r="J187" s="277">
        <v>147851.18</v>
      </c>
      <c r="K187" s="277">
        <v>139472.23000000001</v>
      </c>
      <c r="L187" s="283">
        <v>925.98</v>
      </c>
      <c r="M187" s="283">
        <v>15120</v>
      </c>
      <c r="R187" s="277">
        <v>2258666.42</v>
      </c>
      <c r="T187" s="284">
        <v>1559088.34</v>
      </c>
      <c r="U187" s="284">
        <v>115720</v>
      </c>
      <c r="V187" s="284">
        <v>1124.4100000000001</v>
      </c>
      <c r="W187" s="284">
        <v>1602390</v>
      </c>
      <c r="X187" s="284">
        <v>167308.01999999999</v>
      </c>
      <c r="Y187" s="285">
        <v>2405053</v>
      </c>
      <c r="AB187" s="285">
        <v>531566.76</v>
      </c>
      <c r="AC187" s="285">
        <v>183744.02</v>
      </c>
      <c r="AE187" s="103">
        <f t="shared" si="24"/>
        <v>869393.98</v>
      </c>
      <c r="AF187" s="37">
        <f t="shared" si="25"/>
        <v>16045.98</v>
      </c>
      <c r="AG187" s="26">
        <f t="shared" si="23"/>
        <v>853348</v>
      </c>
      <c r="AH187" s="17">
        <f t="shared" si="20"/>
        <v>3445630.77</v>
      </c>
      <c r="AI187" s="19">
        <f t="shared" si="21"/>
        <v>3120363.78</v>
      </c>
      <c r="AJ187" s="32">
        <f t="shared" si="22"/>
        <v>325266.99000000022</v>
      </c>
    </row>
    <row r="188" spans="1:36" x14ac:dyDescent="0.2">
      <c r="A188" s="1" t="s">
        <v>532</v>
      </c>
      <c r="B188" s="1" t="s">
        <v>534</v>
      </c>
      <c r="C188" s="92">
        <v>1011</v>
      </c>
      <c r="D188" s="93" t="s">
        <v>1268</v>
      </c>
      <c r="E188" s="277" t="s">
        <v>2181</v>
      </c>
      <c r="F188" s="282">
        <v>169545.47</v>
      </c>
      <c r="G188" s="282">
        <v>34394.9</v>
      </c>
      <c r="H188" s="282">
        <v>84229.48</v>
      </c>
      <c r="J188" s="277">
        <v>-37287.69</v>
      </c>
      <c r="K188" s="277">
        <v>745957.42</v>
      </c>
      <c r="L188" s="283">
        <v>5522</v>
      </c>
      <c r="M188" s="283">
        <v>40295</v>
      </c>
      <c r="Q188" s="277">
        <v>7230</v>
      </c>
      <c r="R188" s="277">
        <v>3335566.08</v>
      </c>
      <c r="T188" s="284">
        <v>537536.36</v>
      </c>
      <c r="U188" s="284">
        <v>43600</v>
      </c>
      <c r="V188" s="284">
        <v>723.02</v>
      </c>
      <c r="W188" s="284">
        <v>566085</v>
      </c>
      <c r="X188" s="284">
        <v>726677</v>
      </c>
      <c r="Y188" s="285">
        <v>741697</v>
      </c>
      <c r="AB188" s="285">
        <v>314326.03999999998</v>
      </c>
      <c r="AC188" s="285">
        <v>129595.71</v>
      </c>
      <c r="AD188" s="285">
        <v>70.12</v>
      </c>
      <c r="AE188" s="103">
        <f t="shared" si="24"/>
        <v>288169.84999999998</v>
      </c>
      <c r="AF188" s="37">
        <f t="shared" si="25"/>
        <v>45817</v>
      </c>
      <c r="AG188" s="26">
        <f t="shared" si="23"/>
        <v>242352.84999999998</v>
      </c>
      <c r="AH188" s="17">
        <f t="shared" si="20"/>
        <v>1874621.38</v>
      </c>
      <c r="AI188" s="19">
        <f t="shared" si="21"/>
        <v>1185688.8700000001</v>
      </c>
      <c r="AJ188" s="32">
        <f t="shared" si="22"/>
        <v>688932.50999999978</v>
      </c>
    </row>
    <row r="189" spans="1:36" x14ac:dyDescent="0.2">
      <c r="A189" s="1" t="s">
        <v>532</v>
      </c>
      <c r="B189" s="1" t="s">
        <v>534</v>
      </c>
      <c r="C189" s="92">
        <v>3164</v>
      </c>
      <c r="D189" s="93" t="s">
        <v>1269</v>
      </c>
      <c r="E189" s="277" t="s">
        <v>2182</v>
      </c>
      <c r="F189" s="282">
        <v>397525.04</v>
      </c>
      <c r="G189" s="282">
        <v>0</v>
      </c>
      <c r="H189" s="282">
        <v>28527.8</v>
      </c>
      <c r="J189" s="277">
        <v>309183.42</v>
      </c>
      <c r="K189" s="277">
        <v>96541.65</v>
      </c>
      <c r="L189" s="283">
        <v>29390</v>
      </c>
      <c r="M189" s="283">
        <v>38669.449999999997</v>
      </c>
      <c r="O189" s="283">
        <v>112.5</v>
      </c>
      <c r="R189" s="277">
        <v>1980732.96</v>
      </c>
      <c r="T189" s="284">
        <v>1129755.26</v>
      </c>
      <c r="U189" s="284">
        <v>109750</v>
      </c>
      <c r="V189" s="284">
        <v>1651.56</v>
      </c>
      <c r="W189" s="284">
        <v>679125</v>
      </c>
      <c r="X189" s="284">
        <v>193985.61</v>
      </c>
      <c r="Y189" s="285">
        <v>1272499</v>
      </c>
      <c r="AB189" s="285">
        <v>562364.01</v>
      </c>
      <c r="AC189" s="285">
        <v>150743.48000000001</v>
      </c>
      <c r="AE189" s="103">
        <f t="shared" si="24"/>
        <v>426052.83999999997</v>
      </c>
      <c r="AF189" s="37">
        <f t="shared" si="25"/>
        <v>68171.95</v>
      </c>
      <c r="AG189" s="26">
        <f t="shared" si="23"/>
        <v>357880.88999999996</v>
      </c>
      <c r="AH189" s="17">
        <f t="shared" si="20"/>
        <v>2114267.4300000002</v>
      </c>
      <c r="AI189" s="19">
        <f t="shared" si="21"/>
        <v>1985606.49</v>
      </c>
      <c r="AJ189" s="32">
        <f t="shared" si="22"/>
        <v>128660.94000000018</v>
      </c>
    </row>
    <row r="190" spans="1:36" x14ac:dyDescent="0.2">
      <c r="E190" s="277" t="s">
        <v>2194</v>
      </c>
      <c r="H190" s="282">
        <v>84423.61</v>
      </c>
      <c r="K190" s="277">
        <v>192847.72</v>
      </c>
      <c r="Q190" s="277">
        <v>253135.82</v>
      </c>
      <c r="T190" s="284">
        <v>259312.86</v>
      </c>
      <c r="AB190" s="285">
        <v>192792.55</v>
      </c>
      <c r="AC190" s="285">
        <v>42384.800000000003</v>
      </c>
      <c r="AE190" s="103">
        <f t="shared" si="24"/>
        <v>84423.61</v>
      </c>
      <c r="AF190" s="37">
        <f t="shared" si="25"/>
        <v>0</v>
      </c>
      <c r="AG190" s="26">
        <f t="shared" si="23"/>
        <v>84423.61</v>
      </c>
      <c r="AH190" s="17">
        <f t="shared" si="20"/>
        <v>259312.86</v>
      </c>
      <c r="AI190" s="19">
        <f t="shared" si="21"/>
        <v>235177.34999999998</v>
      </c>
      <c r="AJ190" s="32">
        <f t="shared" si="22"/>
        <v>24135.510000000009</v>
      </c>
    </row>
    <row r="191" spans="1:36" x14ac:dyDescent="0.2">
      <c r="E191" s="277" t="s">
        <v>2199</v>
      </c>
      <c r="F191" s="282">
        <v>571585.09</v>
      </c>
      <c r="G191" s="282">
        <v>0</v>
      </c>
      <c r="H191" s="282">
        <v>6866.96</v>
      </c>
      <c r="J191" s="277">
        <v>1567207.77</v>
      </c>
      <c r="K191" s="277">
        <v>238597.12</v>
      </c>
      <c r="Q191" s="277">
        <v>1543043.3</v>
      </c>
      <c r="R191" s="277">
        <v>669277.43000000005</v>
      </c>
      <c r="T191" s="284">
        <v>1050652.1200000001</v>
      </c>
      <c r="U191" s="284">
        <v>282600</v>
      </c>
      <c r="V191" s="284">
        <v>712.41</v>
      </c>
      <c r="W191" s="284">
        <v>145040</v>
      </c>
      <c r="Y191" s="285">
        <v>548780</v>
      </c>
      <c r="AB191" s="285">
        <v>559701.25</v>
      </c>
      <c r="AC191" s="285">
        <v>172769.07</v>
      </c>
      <c r="AE191" s="103">
        <f t="shared" si="24"/>
        <v>578452.04999999993</v>
      </c>
      <c r="AF191" s="37">
        <f t="shared" si="25"/>
        <v>0</v>
      </c>
      <c r="AG191" s="26">
        <f t="shared" si="23"/>
        <v>578452.04999999993</v>
      </c>
      <c r="AH191" s="17">
        <f t="shared" si="20"/>
        <v>1479004.53</v>
      </c>
      <c r="AI191" s="19">
        <f t="shared" si="21"/>
        <v>1281250.32</v>
      </c>
      <c r="AJ191" s="32">
        <f t="shared" si="22"/>
        <v>197754.20999999996</v>
      </c>
    </row>
    <row r="192" spans="1:36" x14ac:dyDescent="0.2">
      <c r="E192" s="277" t="s">
        <v>2200</v>
      </c>
      <c r="F192" s="282">
        <v>847763.57</v>
      </c>
      <c r="G192" s="282">
        <v>79917.899999999994</v>
      </c>
      <c r="H192" s="282">
        <v>179983.35999999999</v>
      </c>
      <c r="K192" s="277">
        <v>31448.16</v>
      </c>
      <c r="Q192" s="277">
        <v>804508.72</v>
      </c>
      <c r="T192" s="284">
        <v>985178.71</v>
      </c>
      <c r="U192" s="284">
        <v>213810</v>
      </c>
      <c r="V192" s="284">
        <v>712.52</v>
      </c>
      <c r="Y192" s="285">
        <v>216542</v>
      </c>
      <c r="AB192" s="285">
        <v>608027.27</v>
      </c>
      <c r="AC192" s="285">
        <v>24168.69</v>
      </c>
      <c r="AE192" s="103">
        <f t="shared" si="24"/>
        <v>1107664.83</v>
      </c>
      <c r="AF192" s="37">
        <f t="shared" si="25"/>
        <v>0</v>
      </c>
      <c r="AG192" s="26">
        <f t="shared" si="23"/>
        <v>1107664.83</v>
      </c>
      <c r="AH192" s="17">
        <f t="shared" si="20"/>
        <v>1199701.23</v>
      </c>
      <c r="AI192" s="19">
        <f t="shared" si="21"/>
        <v>848737.96</v>
      </c>
      <c r="AJ192" s="32">
        <f t="shared" si="22"/>
        <v>350963.27</v>
      </c>
    </row>
    <row r="193" spans="31:35" x14ac:dyDescent="0.2">
      <c r="AE193" s="101"/>
      <c r="AG193" s="38"/>
      <c r="AH193" s="39"/>
      <c r="AI193" s="28"/>
    </row>
    <row r="194" spans="31:35" x14ac:dyDescent="0.2">
      <c r="AE194" s="101"/>
      <c r="AG194" s="38"/>
    </row>
    <row r="195" spans="31:35" x14ac:dyDescent="0.2">
      <c r="AG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topLeftCell="AD1" zoomScale="50" zoomScaleNormal="50" workbookViewId="0">
      <selection activeCell="AG1" sqref="A1:AG1048576"/>
    </sheetView>
  </sheetViews>
  <sheetFormatPr defaultColWidth="9.125" defaultRowHeight="14.25" x14ac:dyDescent="0.2"/>
  <cols>
    <col min="1" max="1" width="49.125" style="270" bestFit="1" customWidth="1"/>
    <col min="2" max="2" width="33.125" style="126" bestFit="1" customWidth="1"/>
    <col min="3" max="3" width="32.25" style="126" bestFit="1" customWidth="1"/>
    <col min="4" max="4" width="24" style="126" bestFit="1" customWidth="1"/>
    <col min="5" max="6" width="15.875" style="270" bestFit="1" customWidth="1"/>
    <col min="7" max="7" width="21.75" style="270" bestFit="1" customWidth="1"/>
    <col min="8" max="8" width="21.625" style="270" bestFit="1" customWidth="1"/>
    <col min="9" max="9" width="18" style="278" bestFit="1" customWidth="1"/>
    <col min="10" max="10" width="20.125" style="278" bestFit="1" customWidth="1"/>
    <col min="11" max="11" width="19.625" style="278" bestFit="1" customWidth="1"/>
    <col min="12" max="12" width="21.5" style="278" bestFit="1" customWidth="1"/>
    <col min="13" max="13" width="23.625" style="270" bestFit="1" customWidth="1"/>
    <col min="14" max="14" width="27.75" style="270" bestFit="1" customWidth="1"/>
    <col min="15" max="15" width="27.875" style="270" bestFit="1" customWidth="1"/>
    <col min="16" max="16" width="15.875" style="270" bestFit="1" customWidth="1"/>
    <col min="17" max="17" width="42.5" style="100" bestFit="1" customWidth="1"/>
    <col min="18" max="18" width="27.375" style="100" bestFit="1" customWidth="1"/>
    <col min="19" max="19" width="44.125" style="100" bestFit="1" customWidth="1"/>
    <col min="20" max="20" width="44.875" style="100" bestFit="1" customWidth="1"/>
    <col min="21" max="21" width="29" style="100" bestFit="1" customWidth="1"/>
    <col min="22" max="22" width="54.5" style="100" bestFit="1" customWidth="1"/>
    <col min="23" max="23" width="31" style="100" bestFit="1" customWidth="1"/>
    <col min="24" max="24" width="15.875" style="100" bestFit="1" customWidth="1"/>
    <col min="25" max="25" width="20.375" style="127" bestFit="1" customWidth="1"/>
    <col min="26" max="26" width="26.75" style="127" bestFit="1" customWidth="1"/>
    <col min="27" max="27" width="25.125" style="127" bestFit="1" customWidth="1"/>
    <col min="28" max="28" width="42.375" style="127" bestFit="1" customWidth="1"/>
    <col min="29" max="29" width="30.875" style="127" bestFit="1" customWidth="1"/>
    <col min="30" max="30" width="22.75" style="127" bestFit="1" customWidth="1"/>
    <col min="31" max="31" width="26.75" style="127" bestFit="1" customWidth="1"/>
    <col min="32" max="32" width="39.25" style="127" bestFit="1" customWidth="1"/>
    <col min="33" max="33" width="33.125" style="127" bestFit="1" customWidth="1"/>
    <col min="34" max="16384" width="9.125" style="270"/>
  </cols>
  <sheetData>
    <row r="1" spans="1:33" x14ac:dyDescent="0.2">
      <c r="A1" s="270" t="s">
        <v>591</v>
      </c>
      <c r="B1" s="126" t="s">
        <v>1440</v>
      </c>
      <c r="C1" s="126" t="s">
        <v>1441</v>
      </c>
      <c r="D1" s="126" t="s">
        <v>1442</v>
      </c>
      <c r="E1" s="270" t="s">
        <v>1444</v>
      </c>
      <c r="F1" s="270" t="s">
        <v>1445</v>
      </c>
      <c r="G1" s="270" t="s">
        <v>1446</v>
      </c>
      <c r="H1" s="270" t="s">
        <v>1593</v>
      </c>
      <c r="I1" s="278" t="s">
        <v>1447</v>
      </c>
      <c r="J1" s="278" t="s">
        <v>1448</v>
      </c>
      <c r="K1" s="278" t="s">
        <v>1449</v>
      </c>
      <c r="L1" s="278" t="s">
        <v>1450</v>
      </c>
      <c r="M1" s="270" t="s">
        <v>1451</v>
      </c>
      <c r="N1" s="270" t="s">
        <v>1452</v>
      </c>
      <c r="O1" s="270" t="s">
        <v>1453</v>
      </c>
      <c r="P1" s="270" t="s">
        <v>1454</v>
      </c>
      <c r="Q1" s="100" t="s">
        <v>2202</v>
      </c>
      <c r="R1" s="100" t="s">
        <v>1455</v>
      </c>
      <c r="S1" s="100" t="s">
        <v>1456</v>
      </c>
      <c r="T1" s="100" t="s">
        <v>1457</v>
      </c>
      <c r="U1" s="100" t="s">
        <v>1458</v>
      </c>
      <c r="V1" s="100" t="s">
        <v>1459</v>
      </c>
      <c r="W1" s="100" t="s">
        <v>1595</v>
      </c>
      <c r="X1" s="100" t="s">
        <v>1460</v>
      </c>
      <c r="Y1" s="127" t="s">
        <v>1461</v>
      </c>
      <c r="Z1" s="127" t="s">
        <v>1462</v>
      </c>
      <c r="AA1" s="127" t="s">
        <v>1463</v>
      </c>
      <c r="AB1" s="127" t="s">
        <v>1464</v>
      </c>
      <c r="AC1" s="127" t="s">
        <v>1465</v>
      </c>
      <c r="AD1" s="127" t="s">
        <v>1466</v>
      </c>
      <c r="AE1" s="127" t="s">
        <v>1597</v>
      </c>
      <c r="AF1" s="127" t="s">
        <v>2203</v>
      </c>
      <c r="AG1" s="127" t="s">
        <v>1468</v>
      </c>
    </row>
    <row r="2" spans="1:33" x14ac:dyDescent="0.2">
      <c r="A2" s="270" t="s">
        <v>592</v>
      </c>
      <c r="B2" s="126" t="s">
        <v>1469</v>
      </c>
      <c r="C2" s="126" t="s">
        <v>1470</v>
      </c>
      <c r="D2" s="126" t="s">
        <v>1471</v>
      </c>
      <c r="E2" s="270" t="s">
        <v>1473</v>
      </c>
      <c r="F2" s="270" t="s">
        <v>1474</v>
      </c>
      <c r="G2" s="270" t="s">
        <v>1475</v>
      </c>
      <c r="H2" s="270" t="s">
        <v>1599</v>
      </c>
      <c r="I2" s="278" t="s">
        <v>1476</v>
      </c>
      <c r="J2" s="278" t="s">
        <v>1477</v>
      </c>
      <c r="K2" s="278" t="s">
        <v>1478</v>
      </c>
      <c r="L2" s="278" t="s">
        <v>1479</v>
      </c>
      <c r="M2" s="270" t="s">
        <v>1480</v>
      </c>
      <c r="N2" s="270" t="s">
        <v>1481</v>
      </c>
      <c r="O2" s="270" t="s">
        <v>1482</v>
      </c>
      <c r="P2" s="270" t="s">
        <v>1483</v>
      </c>
      <c r="Q2" s="100" t="s">
        <v>2204</v>
      </c>
      <c r="R2" s="100" t="s">
        <v>1484</v>
      </c>
      <c r="S2" s="100" t="s">
        <v>1485</v>
      </c>
      <c r="T2" s="100" t="s">
        <v>1486</v>
      </c>
      <c r="U2" s="100" t="s">
        <v>1487</v>
      </c>
      <c r="V2" s="100" t="s">
        <v>1488</v>
      </c>
      <c r="W2" s="100" t="s">
        <v>1601</v>
      </c>
      <c r="X2" s="100" t="s">
        <v>1489</v>
      </c>
      <c r="Y2" s="127" t="s">
        <v>1490</v>
      </c>
      <c r="Z2" s="127" t="s">
        <v>1491</v>
      </c>
      <c r="AA2" s="127" t="s">
        <v>1492</v>
      </c>
      <c r="AB2" s="127" t="s">
        <v>1493</v>
      </c>
      <c r="AC2" s="127" t="s">
        <v>1494</v>
      </c>
      <c r="AD2" s="127" t="s">
        <v>1495</v>
      </c>
      <c r="AE2" s="127" t="s">
        <v>1603</v>
      </c>
      <c r="AF2" s="127" t="s">
        <v>2205</v>
      </c>
      <c r="AG2" s="127" t="s">
        <v>1497</v>
      </c>
    </row>
    <row r="3" spans="1:33" x14ac:dyDescent="0.2">
      <c r="A3" s="270" t="s">
        <v>593</v>
      </c>
      <c r="B3" s="126">
        <v>45646667.939999998</v>
      </c>
      <c r="C3" s="126">
        <v>901822.63</v>
      </c>
      <c r="D3" s="126">
        <v>22245848.309999999</v>
      </c>
      <c r="E3" s="270">
        <v>120107831.65000001</v>
      </c>
      <c r="F3" s="270">
        <v>36875132.020000003</v>
      </c>
      <c r="G3" s="270">
        <v>3007.21</v>
      </c>
      <c r="H3" s="270">
        <v>194900</v>
      </c>
      <c r="I3" s="278">
        <v>539130</v>
      </c>
      <c r="J3" s="278">
        <v>3744014.03</v>
      </c>
      <c r="K3" s="278">
        <v>1253836</v>
      </c>
      <c r="L3" s="278">
        <v>1814501.13</v>
      </c>
      <c r="M3" s="270">
        <v>9586</v>
      </c>
      <c r="N3" s="270">
        <v>-5263719.16</v>
      </c>
      <c r="O3" s="270">
        <v>-24399223.140000001</v>
      </c>
      <c r="P3" s="270">
        <v>288415752.98000002</v>
      </c>
      <c r="Q3" s="100">
        <v>322</v>
      </c>
      <c r="R3" s="100">
        <v>5886.32</v>
      </c>
      <c r="S3" s="100">
        <v>105606992.29000001</v>
      </c>
      <c r="T3" s="100">
        <v>8437147.4600000009</v>
      </c>
      <c r="U3" s="100">
        <v>91631.95</v>
      </c>
      <c r="V3" s="100">
        <v>127274223.34999999</v>
      </c>
      <c r="W3" s="100">
        <v>2</v>
      </c>
      <c r="X3" s="100">
        <v>12138792.02</v>
      </c>
      <c r="Y3" s="127">
        <v>157396861.09999999</v>
      </c>
      <c r="Z3" s="127">
        <v>143868</v>
      </c>
      <c r="AA3" s="127">
        <v>392138.4</v>
      </c>
      <c r="AB3" s="127">
        <v>67297051.930000007</v>
      </c>
      <c r="AC3" s="127">
        <v>20616166.84</v>
      </c>
      <c r="AD3" s="127">
        <v>61340</v>
      </c>
      <c r="AE3" s="127">
        <v>5320.88</v>
      </c>
      <c r="AF3" s="127">
        <v>47000</v>
      </c>
      <c r="AG3" s="127">
        <v>1097240.1499999999</v>
      </c>
    </row>
    <row r="4" spans="1:33" x14ac:dyDescent="0.2">
      <c r="A4" s="270" t="s">
        <v>2206</v>
      </c>
      <c r="B4" s="126">
        <v>224370.36</v>
      </c>
      <c r="C4" s="126">
        <v>0</v>
      </c>
      <c r="D4" s="126">
        <v>125535.42</v>
      </c>
      <c r="E4" s="270">
        <v>363969.51</v>
      </c>
      <c r="F4" s="270">
        <v>263721.59999999998</v>
      </c>
      <c r="I4" s="278">
        <v>0</v>
      </c>
      <c r="J4" s="278">
        <v>14100</v>
      </c>
      <c r="O4" s="270">
        <v>-1529438.95</v>
      </c>
      <c r="P4" s="270">
        <v>2193223.69</v>
      </c>
      <c r="S4" s="100">
        <v>971977.6</v>
      </c>
      <c r="U4" s="100">
        <v>472.69</v>
      </c>
      <c r="V4" s="100">
        <v>800410</v>
      </c>
      <c r="Y4" s="127">
        <v>932750.88</v>
      </c>
      <c r="AA4" s="127">
        <v>6894</v>
      </c>
      <c r="AB4" s="127">
        <v>455437.86</v>
      </c>
      <c r="AC4" s="127">
        <v>65441.4</v>
      </c>
      <c r="AG4" s="127">
        <v>8225</v>
      </c>
    </row>
    <row r="5" spans="1:33" x14ac:dyDescent="0.2">
      <c r="A5" s="270" t="s">
        <v>2207</v>
      </c>
      <c r="B5" s="126">
        <v>368259.15</v>
      </c>
      <c r="C5" s="126">
        <v>0</v>
      </c>
      <c r="D5" s="126">
        <v>156927.69</v>
      </c>
      <c r="E5" s="270">
        <v>881934.86</v>
      </c>
      <c r="F5" s="270">
        <v>546467.16</v>
      </c>
      <c r="J5" s="278">
        <v>12000</v>
      </c>
      <c r="O5" s="270">
        <v>262163.12</v>
      </c>
      <c r="P5" s="270">
        <v>1265427.9099999999</v>
      </c>
      <c r="S5" s="100">
        <v>2236666.34</v>
      </c>
      <c r="U5" s="100">
        <v>504.42</v>
      </c>
      <c r="V5" s="100">
        <v>1196760</v>
      </c>
      <c r="Y5" s="127">
        <v>1455410</v>
      </c>
      <c r="AB5" s="127">
        <v>1477714.16</v>
      </c>
      <c r="AC5" s="127">
        <v>60900.55</v>
      </c>
    </row>
    <row r="6" spans="1:33" x14ac:dyDescent="0.2">
      <c r="A6" s="270" t="s">
        <v>2208</v>
      </c>
      <c r="B6" s="126">
        <v>544833.18000000005</v>
      </c>
      <c r="D6" s="126">
        <v>172412.65</v>
      </c>
      <c r="E6" s="270">
        <v>934562.49</v>
      </c>
      <c r="F6" s="270">
        <v>389576.84</v>
      </c>
      <c r="J6" s="278">
        <v>18150</v>
      </c>
      <c r="L6" s="278">
        <v>5.9</v>
      </c>
      <c r="O6" s="270">
        <v>-1336009.9099999999</v>
      </c>
      <c r="P6" s="270">
        <v>3482828.65</v>
      </c>
      <c r="S6" s="100">
        <v>1359132.04</v>
      </c>
      <c r="T6" s="100">
        <v>144805</v>
      </c>
      <c r="U6" s="100">
        <v>698.06</v>
      </c>
      <c r="V6" s="100">
        <v>1137960</v>
      </c>
      <c r="Y6" s="127">
        <v>1347070</v>
      </c>
      <c r="AA6" s="127">
        <v>720</v>
      </c>
      <c r="AB6" s="127">
        <v>1315348.83</v>
      </c>
      <c r="AC6" s="127">
        <v>74397.75</v>
      </c>
      <c r="AG6" s="127">
        <v>3200</v>
      </c>
    </row>
    <row r="7" spans="1:33" x14ac:dyDescent="0.2">
      <c r="A7" s="270" t="s">
        <v>2209</v>
      </c>
      <c r="B7" s="126">
        <v>258936.78</v>
      </c>
      <c r="C7" s="126">
        <v>0</v>
      </c>
      <c r="D7" s="126">
        <v>162953</v>
      </c>
      <c r="E7" s="270">
        <v>592537.86</v>
      </c>
      <c r="F7" s="270">
        <v>483901.78</v>
      </c>
      <c r="J7" s="278">
        <v>218191.63</v>
      </c>
      <c r="O7" s="270">
        <v>-2636279.2200000002</v>
      </c>
      <c r="P7" s="270">
        <v>3940312</v>
      </c>
      <c r="S7" s="100">
        <v>1405645.06</v>
      </c>
      <c r="U7" s="100">
        <v>307</v>
      </c>
      <c r="V7" s="100">
        <v>681070</v>
      </c>
      <c r="X7" s="100">
        <v>20000</v>
      </c>
      <c r="Y7" s="127">
        <v>914780</v>
      </c>
      <c r="AB7" s="127">
        <v>1028335.95</v>
      </c>
      <c r="AC7" s="127">
        <v>169620.25</v>
      </c>
      <c r="AG7" s="127">
        <v>618.85</v>
      </c>
    </row>
    <row r="8" spans="1:33" x14ac:dyDescent="0.2">
      <c r="A8" s="270" t="s">
        <v>2210</v>
      </c>
      <c r="B8" s="126">
        <v>635847.23</v>
      </c>
      <c r="C8" s="126">
        <v>0</v>
      </c>
      <c r="D8" s="126">
        <v>73154.960000000006</v>
      </c>
      <c r="E8" s="270">
        <v>405286.86</v>
      </c>
      <c r="F8" s="270">
        <v>207086.28</v>
      </c>
      <c r="H8" s="270">
        <v>194900</v>
      </c>
      <c r="J8" s="278">
        <v>22350</v>
      </c>
      <c r="O8" s="270">
        <v>-1416665.48</v>
      </c>
      <c r="P8" s="270">
        <v>2735240.51</v>
      </c>
      <c r="S8" s="100">
        <v>727218.71</v>
      </c>
      <c r="T8" s="100">
        <v>361176.73</v>
      </c>
      <c r="U8" s="100">
        <v>1281.98</v>
      </c>
      <c r="V8" s="100">
        <v>926370</v>
      </c>
      <c r="Y8" s="127">
        <v>1006730</v>
      </c>
      <c r="AA8" s="127">
        <v>3106</v>
      </c>
      <c r="AB8" s="127">
        <v>466527.27</v>
      </c>
      <c r="AC8" s="127">
        <v>67615.850000000006</v>
      </c>
      <c r="AG8" s="127">
        <v>286000</v>
      </c>
    </row>
    <row r="9" spans="1:33" x14ac:dyDescent="0.2">
      <c r="A9" s="270" t="s">
        <v>2211</v>
      </c>
      <c r="B9" s="126">
        <v>250213.01</v>
      </c>
      <c r="C9" s="126">
        <v>0</v>
      </c>
      <c r="D9" s="126">
        <v>109439.14</v>
      </c>
      <c r="E9" s="270">
        <v>757035.11</v>
      </c>
      <c r="F9" s="270">
        <v>1101372.94</v>
      </c>
      <c r="J9" s="278">
        <v>11640</v>
      </c>
      <c r="O9" s="270">
        <v>-25488.1</v>
      </c>
      <c r="P9" s="270">
        <v>2266802.89</v>
      </c>
      <c r="S9" s="100">
        <v>728401.83</v>
      </c>
      <c r="U9" s="100">
        <v>411.21</v>
      </c>
      <c r="V9" s="100">
        <v>778380</v>
      </c>
      <c r="Y9" s="127">
        <v>863418</v>
      </c>
      <c r="AB9" s="127">
        <v>417208.73</v>
      </c>
      <c r="AC9" s="127">
        <v>122733.35</v>
      </c>
      <c r="AG9" s="127">
        <v>120684.11</v>
      </c>
    </row>
    <row r="10" spans="1:33" x14ac:dyDescent="0.2">
      <c r="A10" s="270" t="s">
        <v>2212</v>
      </c>
      <c r="B10" s="126">
        <v>302179.96000000002</v>
      </c>
      <c r="C10" s="126">
        <v>0</v>
      </c>
      <c r="D10" s="126">
        <v>221783.02</v>
      </c>
      <c r="E10" s="270">
        <v>946765.54</v>
      </c>
      <c r="F10" s="270">
        <v>697281.36</v>
      </c>
      <c r="J10" s="278">
        <v>19274</v>
      </c>
      <c r="L10" s="278">
        <v>0</v>
      </c>
      <c r="O10" s="270">
        <v>-1347413.33</v>
      </c>
      <c r="P10" s="270">
        <v>2678016.84</v>
      </c>
      <c r="S10" s="100">
        <v>1549602.15</v>
      </c>
      <c r="U10" s="100">
        <v>670.84</v>
      </c>
      <c r="V10" s="100">
        <v>848660</v>
      </c>
      <c r="Y10" s="127">
        <v>939315</v>
      </c>
      <c r="AB10" s="127">
        <v>542643.17000000004</v>
      </c>
      <c r="AC10" s="127">
        <v>95359.45</v>
      </c>
    </row>
    <row r="11" spans="1:33" x14ac:dyDescent="0.2">
      <c r="A11" s="270" t="s">
        <v>2213</v>
      </c>
      <c r="B11" s="126">
        <v>182876.63</v>
      </c>
      <c r="C11" s="126">
        <v>0</v>
      </c>
      <c r="D11" s="126">
        <v>164252.93</v>
      </c>
      <c r="E11" s="270">
        <v>2131258.63</v>
      </c>
      <c r="F11" s="270">
        <v>200556.73</v>
      </c>
      <c r="J11" s="278">
        <v>6300</v>
      </c>
      <c r="L11" s="278">
        <v>25804.73</v>
      </c>
      <c r="O11" s="270">
        <v>2087829.96</v>
      </c>
      <c r="P11" s="270">
        <v>585220.22</v>
      </c>
      <c r="S11" s="100">
        <v>1038214.84</v>
      </c>
      <c r="U11" s="100">
        <v>359.73</v>
      </c>
      <c r="V11" s="100">
        <v>578460</v>
      </c>
      <c r="Y11" s="127">
        <v>810590</v>
      </c>
      <c r="AB11" s="127">
        <v>706908.11</v>
      </c>
      <c r="AC11" s="127">
        <v>105618.45</v>
      </c>
      <c r="AG11" s="127">
        <v>24925</v>
      </c>
    </row>
    <row r="12" spans="1:33" x14ac:dyDescent="0.2">
      <c r="A12" s="270" t="s">
        <v>2214</v>
      </c>
      <c r="B12" s="126">
        <v>410269.86</v>
      </c>
      <c r="C12" s="126">
        <v>0</v>
      </c>
      <c r="D12" s="126">
        <v>282044.81</v>
      </c>
      <c r="E12" s="270">
        <v>525696.86</v>
      </c>
      <c r="F12" s="270">
        <v>1045661.32</v>
      </c>
      <c r="J12" s="278">
        <v>0</v>
      </c>
      <c r="O12" s="270">
        <v>282806.27</v>
      </c>
      <c r="P12" s="270">
        <v>1804328.64</v>
      </c>
      <c r="S12" s="100">
        <v>910556.93</v>
      </c>
      <c r="U12" s="100">
        <v>811.19</v>
      </c>
      <c r="V12" s="100">
        <v>1165990</v>
      </c>
      <c r="Y12" s="127">
        <v>1219990</v>
      </c>
      <c r="AA12" s="127">
        <v>7212</v>
      </c>
      <c r="AB12" s="127">
        <v>282717.33</v>
      </c>
      <c r="AC12" s="127">
        <v>163020.85</v>
      </c>
      <c r="AG12" s="127">
        <v>225000</v>
      </c>
    </row>
    <row r="13" spans="1:33" x14ac:dyDescent="0.2">
      <c r="A13" s="270" t="s">
        <v>2215</v>
      </c>
      <c r="B13" s="126">
        <v>190777.46</v>
      </c>
      <c r="C13" s="126">
        <v>0</v>
      </c>
      <c r="D13" s="126">
        <v>54155.67</v>
      </c>
      <c r="E13" s="270">
        <v>194216.97</v>
      </c>
      <c r="F13" s="270">
        <v>315570.09000000003</v>
      </c>
      <c r="J13" s="278">
        <v>77238</v>
      </c>
      <c r="O13" s="270">
        <v>-148025.70000000001</v>
      </c>
      <c r="P13" s="270">
        <v>667029.63</v>
      </c>
      <c r="S13" s="100">
        <v>692174.83</v>
      </c>
      <c r="U13" s="100">
        <v>256.63</v>
      </c>
      <c r="V13" s="100">
        <v>877890</v>
      </c>
      <c r="Y13" s="127">
        <v>1109930</v>
      </c>
      <c r="AB13" s="127">
        <v>257350.05</v>
      </c>
      <c r="AC13" s="127">
        <v>34584.15</v>
      </c>
    </row>
    <row r="14" spans="1:33" x14ac:dyDescent="0.2">
      <c r="A14" s="270" t="s">
        <v>2216</v>
      </c>
      <c r="B14" s="126">
        <v>130729</v>
      </c>
      <c r="C14" s="126">
        <v>0</v>
      </c>
      <c r="D14" s="126">
        <v>351135.45</v>
      </c>
      <c r="E14" s="270">
        <v>3</v>
      </c>
      <c r="F14" s="270">
        <v>343311.5</v>
      </c>
      <c r="J14" s="278">
        <v>43874</v>
      </c>
      <c r="O14" s="270">
        <v>-208103.87</v>
      </c>
      <c r="P14" s="270">
        <v>818351.54</v>
      </c>
      <c r="S14" s="100">
        <v>1151008</v>
      </c>
      <c r="U14" s="100">
        <v>181.47</v>
      </c>
      <c r="V14" s="100">
        <v>505070</v>
      </c>
      <c r="X14" s="100">
        <v>400000</v>
      </c>
      <c r="Y14" s="127">
        <v>737020</v>
      </c>
      <c r="AB14" s="127">
        <v>1103579.54</v>
      </c>
      <c r="AC14" s="127">
        <v>34606.65</v>
      </c>
    </row>
    <row r="15" spans="1:33" x14ac:dyDescent="0.2">
      <c r="A15" s="270" t="s">
        <v>2217</v>
      </c>
      <c r="B15" s="126">
        <v>282606.2</v>
      </c>
      <c r="C15" s="126">
        <v>0</v>
      </c>
      <c r="D15" s="126">
        <v>83969.95</v>
      </c>
      <c r="E15" s="270">
        <v>1949904.37</v>
      </c>
      <c r="F15" s="270">
        <v>324255.68</v>
      </c>
      <c r="J15" s="278">
        <v>16150</v>
      </c>
      <c r="L15" s="278">
        <v>196.26</v>
      </c>
      <c r="O15" s="270">
        <v>-1432241.36</v>
      </c>
      <c r="P15" s="270">
        <v>3873985.05</v>
      </c>
      <c r="S15" s="100">
        <v>978819.05</v>
      </c>
      <c r="T15" s="100">
        <v>107750</v>
      </c>
      <c r="U15" s="100">
        <v>263</v>
      </c>
      <c r="V15" s="100">
        <v>1063140</v>
      </c>
      <c r="Y15" s="127">
        <v>1288418</v>
      </c>
      <c r="AA15" s="127">
        <v>10792</v>
      </c>
      <c r="AB15" s="127">
        <v>584806.65</v>
      </c>
      <c r="AC15" s="127">
        <v>73783.149999999994</v>
      </c>
    </row>
    <row r="16" spans="1:33" x14ac:dyDescent="0.2">
      <c r="A16" s="270" t="s">
        <v>2218</v>
      </c>
      <c r="B16" s="126">
        <v>77685.59</v>
      </c>
      <c r="C16" s="126">
        <v>0</v>
      </c>
      <c r="D16" s="126">
        <v>63780.51</v>
      </c>
      <c r="E16" s="270">
        <v>1548915.86</v>
      </c>
      <c r="F16" s="270">
        <v>205682.57</v>
      </c>
      <c r="J16" s="278">
        <v>16300</v>
      </c>
      <c r="O16" s="270">
        <v>-119692.8</v>
      </c>
      <c r="P16" s="270">
        <v>2037072.22</v>
      </c>
      <c r="S16" s="100">
        <v>740177.34</v>
      </c>
      <c r="U16" s="100">
        <v>155.01</v>
      </c>
      <c r="V16" s="100">
        <v>655700</v>
      </c>
      <c r="X16" s="100">
        <v>70000</v>
      </c>
      <c r="Y16" s="127">
        <v>899438</v>
      </c>
      <c r="AB16" s="127">
        <v>453647.29</v>
      </c>
      <c r="AC16" s="127">
        <v>72355.95</v>
      </c>
      <c r="AG16" s="127">
        <v>70000</v>
      </c>
    </row>
    <row r="17" spans="1:33" x14ac:dyDescent="0.2">
      <c r="A17" s="270" t="s">
        <v>2219</v>
      </c>
      <c r="B17" s="126">
        <v>390404.01</v>
      </c>
      <c r="C17" s="126">
        <v>0</v>
      </c>
      <c r="D17" s="126">
        <v>66615.149999999994</v>
      </c>
      <c r="E17" s="270">
        <v>280330.23999999999</v>
      </c>
      <c r="F17" s="270">
        <v>504563</v>
      </c>
      <c r="J17" s="278">
        <v>12395</v>
      </c>
      <c r="O17" s="270">
        <v>-174280.82</v>
      </c>
      <c r="P17" s="270">
        <v>2706524.69</v>
      </c>
      <c r="S17" s="100">
        <v>690067.14</v>
      </c>
      <c r="T17" s="100">
        <v>73350</v>
      </c>
      <c r="U17" s="100">
        <v>556.82000000000005</v>
      </c>
      <c r="V17" s="100">
        <v>727440</v>
      </c>
      <c r="Y17" s="127">
        <v>816953</v>
      </c>
      <c r="AA17" s="127">
        <v>1120</v>
      </c>
      <c r="AB17" s="127">
        <v>1898862.48</v>
      </c>
      <c r="AC17" s="127">
        <v>74566.95</v>
      </c>
    </row>
    <row r="18" spans="1:33" x14ac:dyDescent="0.2">
      <c r="A18" s="270" t="s">
        <v>2220</v>
      </c>
      <c r="B18" s="126">
        <v>183428.23</v>
      </c>
      <c r="C18" s="126">
        <v>44600</v>
      </c>
      <c r="D18" s="126">
        <v>140353.44</v>
      </c>
      <c r="E18" s="270">
        <v>83665.039999999994</v>
      </c>
      <c r="F18" s="270">
        <v>234754.75</v>
      </c>
      <c r="I18" s="278">
        <v>0</v>
      </c>
      <c r="J18" s="278">
        <v>11650</v>
      </c>
      <c r="L18" s="278">
        <v>0</v>
      </c>
      <c r="O18" s="270">
        <v>128166.69</v>
      </c>
      <c r="P18" s="270">
        <v>865508.28</v>
      </c>
      <c r="S18" s="100">
        <v>1468944.46</v>
      </c>
      <c r="U18" s="100">
        <v>270.82</v>
      </c>
      <c r="V18" s="100">
        <v>1026740</v>
      </c>
      <c r="Y18" s="127">
        <v>1097040</v>
      </c>
      <c r="AA18" s="127">
        <v>2000</v>
      </c>
      <c r="AB18" s="127">
        <v>1625715.19</v>
      </c>
      <c r="AC18" s="127">
        <v>91630.55</v>
      </c>
    </row>
    <row r="19" spans="1:33" x14ac:dyDescent="0.2">
      <c r="A19" s="270" t="s">
        <v>2221</v>
      </c>
      <c r="B19" s="126">
        <v>280308.65000000002</v>
      </c>
      <c r="C19" s="126">
        <v>0</v>
      </c>
      <c r="D19" s="126">
        <v>36830.74</v>
      </c>
      <c r="E19" s="270">
        <v>48150.15</v>
      </c>
      <c r="F19" s="270">
        <v>150298.49</v>
      </c>
      <c r="J19" s="278">
        <v>5000</v>
      </c>
      <c r="O19" s="270">
        <v>-2879858</v>
      </c>
      <c r="P19" s="270">
        <v>2831701.19</v>
      </c>
      <c r="S19" s="100">
        <v>1432120.31</v>
      </c>
      <c r="U19" s="100">
        <v>357.59</v>
      </c>
      <c r="V19" s="100">
        <v>381390</v>
      </c>
      <c r="Y19" s="127">
        <v>581139.5</v>
      </c>
      <c r="AA19" s="127">
        <v>960</v>
      </c>
      <c r="AB19" s="127">
        <v>609975.11</v>
      </c>
      <c r="AC19" s="127">
        <v>52609.95</v>
      </c>
    </row>
    <row r="20" spans="1:33" x14ac:dyDescent="0.2">
      <c r="A20" s="270" t="s">
        <v>2222</v>
      </c>
      <c r="B20" s="126">
        <v>484763.33</v>
      </c>
      <c r="C20" s="126">
        <v>0</v>
      </c>
      <c r="D20" s="126">
        <v>229990.8</v>
      </c>
      <c r="E20" s="270">
        <v>2575776.91</v>
      </c>
      <c r="F20" s="270">
        <v>442225.59</v>
      </c>
      <c r="J20" s="278">
        <v>6150</v>
      </c>
      <c r="L20" s="278">
        <v>1000</v>
      </c>
      <c r="O20" s="270">
        <v>-1934955.9</v>
      </c>
      <c r="P20" s="270">
        <v>5546813.3099999996</v>
      </c>
      <c r="S20" s="100">
        <v>952909.05</v>
      </c>
      <c r="U20" s="100">
        <v>907.13</v>
      </c>
      <c r="V20" s="100">
        <v>548100</v>
      </c>
      <c r="Y20" s="127">
        <v>666260</v>
      </c>
      <c r="AA20" s="127">
        <v>33206</v>
      </c>
      <c r="AB20" s="127">
        <v>591349.31000000006</v>
      </c>
      <c r="AC20" s="127">
        <v>91524.65</v>
      </c>
      <c r="AG20" s="127">
        <v>1400</v>
      </c>
    </row>
    <row r="21" spans="1:33" x14ac:dyDescent="0.2">
      <c r="A21" s="270" t="s">
        <v>2223</v>
      </c>
      <c r="B21" s="126">
        <v>457476.09</v>
      </c>
      <c r="C21" s="126">
        <v>0</v>
      </c>
      <c r="D21" s="126">
        <v>209408.2</v>
      </c>
      <c r="E21" s="270">
        <v>2559300.7999999998</v>
      </c>
      <c r="F21" s="270">
        <v>1244253.27</v>
      </c>
      <c r="J21" s="278">
        <v>14150</v>
      </c>
      <c r="O21" s="270">
        <v>2638502.58</v>
      </c>
      <c r="P21" s="270">
        <v>1606327.04</v>
      </c>
      <c r="S21" s="100">
        <v>2805629.54</v>
      </c>
      <c r="U21" s="100">
        <v>346.19</v>
      </c>
      <c r="V21" s="100">
        <v>1430772</v>
      </c>
      <c r="Y21" s="127">
        <v>1874380</v>
      </c>
      <c r="AA21" s="127">
        <v>2000</v>
      </c>
      <c r="AB21" s="127">
        <v>2003506.19</v>
      </c>
      <c r="AC21" s="127">
        <v>111478.8</v>
      </c>
    </row>
    <row r="22" spans="1:33" x14ac:dyDescent="0.2">
      <c r="A22" s="270" t="s">
        <v>2224</v>
      </c>
      <c r="B22" s="126">
        <v>405109.25</v>
      </c>
      <c r="C22" s="126">
        <v>0</v>
      </c>
      <c r="D22" s="126">
        <v>111645.54</v>
      </c>
      <c r="E22" s="270">
        <v>1935369.17</v>
      </c>
      <c r="F22" s="270">
        <v>510983.17</v>
      </c>
      <c r="J22" s="278">
        <v>6150</v>
      </c>
      <c r="L22" s="278">
        <v>698</v>
      </c>
      <c r="O22" s="270">
        <v>1523738.49</v>
      </c>
      <c r="P22" s="270">
        <v>1373222.93</v>
      </c>
      <c r="S22" s="100">
        <v>874819.89</v>
      </c>
      <c r="U22" s="100">
        <v>728.99</v>
      </c>
      <c r="V22" s="100">
        <v>1047180</v>
      </c>
      <c r="Y22" s="127">
        <v>1136902</v>
      </c>
      <c r="Z22" s="127">
        <v>11000</v>
      </c>
      <c r="AA22" s="127">
        <v>19720</v>
      </c>
      <c r="AB22" s="127">
        <v>546429.72</v>
      </c>
      <c r="AC22" s="127">
        <v>132947.45000000001</v>
      </c>
    </row>
    <row r="23" spans="1:33" x14ac:dyDescent="0.2">
      <c r="A23" s="270" t="s">
        <v>2225</v>
      </c>
      <c r="B23" s="126">
        <v>632327.34</v>
      </c>
      <c r="C23" s="126">
        <v>45000</v>
      </c>
      <c r="D23" s="126">
        <v>78952.479999999996</v>
      </c>
      <c r="E23" s="270">
        <v>2549567.54</v>
      </c>
      <c r="F23" s="270">
        <v>213347.85</v>
      </c>
      <c r="J23" s="278">
        <v>37091</v>
      </c>
      <c r="O23" s="270">
        <v>3082603.73</v>
      </c>
      <c r="P23" s="270">
        <v>466379.49</v>
      </c>
      <c r="S23" s="100">
        <v>520016.84</v>
      </c>
      <c r="T23" s="100">
        <v>117555</v>
      </c>
      <c r="U23" s="100">
        <v>1041.47</v>
      </c>
      <c r="V23" s="100">
        <v>387380</v>
      </c>
      <c r="X23" s="100">
        <v>119000</v>
      </c>
      <c r="Y23" s="127">
        <v>619950</v>
      </c>
      <c r="AB23" s="127">
        <v>449110.02</v>
      </c>
      <c r="AC23" s="127">
        <v>91086.3</v>
      </c>
    </row>
    <row r="24" spans="1:33" x14ac:dyDescent="0.2">
      <c r="A24" s="270" t="s">
        <v>2226</v>
      </c>
      <c r="B24" s="126">
        <v>120866.94</v>
      </c>
      <c r="C24" s="126">
        <v>56000</v>
      </c>
      <c r="D24" s="126">
        <v>117949.94</v>
      </c>
      <c r="E24" s="270">
        <v>325572.96999999997</v>
      </c>
      <c r="F24" s="270">
        <v>385615.55</v>
      </c>
      <c r="J24" s="278">
        <v>6300</v>
      </c>
      <c r="O24" s="270">
        <v>-448549.25</v>
      </c>
      <c r="P24" s="270">
        <v>1804328.64</v>
      </c>
      <c r="S24" s="100">
        <v>677392.2</v>
      </c>
      <c r="T24" s="100">
        <v>365800</v>
      </c>
      <c r="U24" s="100">
        <v>265.18</v>
      </c>
      <c r="V24" s="100">
        <v>672024</v>
      </c>
      <c r="Y24" s="127">
        <v>760957</v>
      </c>
      <c r="AA24" s="127">
        <v>1500</v>
      </c>
      <c r="AB24" s="127">
        <v>1194623.32</v>
      </c>
      <c r="AC24" s="127">
        <v>53818.05</v>
      </c>
      <c r="AG24" s="127">
        <v>3200</v>
      </c>
    </row>
    <row r="25" spans="1:33" x14ac:dyDescent="0.2">
      <c r="A25" s="270" t="s">
        <v>2227</v>
      </c>
      <c r="B25" s="126">
        <v>247219.48</v>
      </c>
      <c r="C25" s="126">
        <v>10160</v>
      </c>
      <c r="D25" s="126">
        <v>401970.56</v>
      </c>
      <c r="E25" s="270">
        <v>457244.98</v>
      </c>
      <c r="F25" s="270">
        <v>93721.98</v>
      </c>
      <c r="J25" s="278">
        <v>26261.19</v>
      </c>
      <c r="O25" s="270">
        <v>-630879.27</v>
      </c>
      <c r="P25" s="270">
        <v>1601555.91</v>
      </c>
      <c r="S25" s="100">
        <v>1967637.2</v>
      </c>
      <c r="T25" s="100">
        <v>500</v>
      </c>
      <c r="U25" s="100">
        <v>452.98</v>
      </c>
      <c r="V25" s="100">
        <v>686070</v>
      </c>
      <c r="Y25" s="127">
        <v>1054886</v>
      </c>
      <c r="AA25" s="127">
        <v>4300</v>
      </c>
      <c r="AB25" s="127">
        <v>1263912.1100000001</v>
      </c>
      <c r="AC25" s="127">
        <v>90929.9</v>
      </c>
      <c r="AG25" s="127">
        <v>1</v>
      </c>
    </row>
    <row r="26" spans="1:33" x14ac:dyDescent="0.2">
      <c r="A26" s="270" t="s">
        <v>2228</v>
      </c>
      <c r="B26" s="126">
        <v>345677.25</v>
      </c>
      <c r="C26" s="126">
        <v>0</v>
      </c>
      <c r="D26" s="126">
        <v>242761.54</v>
      </c>
      <c r="E26" s="270">
        <v>128700.22</v>
      </c>
      <c r="F26" s="270">
        <v>233933.39</v>
      </c>
      <c r="J26" s="278">
        <v>17400</v>
      </c>
      <c r="O26" s="270">
        <v>-449481.79</v>
      </c>
      <c r="P26" s="270">
        <v>1188537.31</v>
      </c>
      <c r="S26" s="100">
        <v>915694.99</v>
      </c>
      <c r="U26" s="100">
        <v>353.8</v>
      </c>
      <c r="V26" s="100">
        <v>846070</v>
      </c>
      <c r="Y26" s="127">
        <v>1097920</v>
      </c>
      <c r="AA26" s="127">
        <v>9660</v>
      </c>
      <c r="AB26" s="127">
        <v>381643.26</v>
      </c>
      <c r="AC26" s="127">
        <v>51098.65</v>
      </c>
    </row>
    <row r="27" spans="1:33" x14ac:dyDescent="0.2">
      <c r="A27" s="270" t="s">
        <v>2348</v>
      </c>
      <c r="B27" s="126">
        <v>260273.63</v>
      </c>
      <c r="C27" s="126">
        <v>0</v>
      </c>
      <c r="D27" s="126">
        <v>191411.20000000001</v>
      </c>
      <c r="E27" s="270">
        <v>687756.56</v>
      </c>
      <c r="F27" s="270">
        <v>321189.63</v>
      </c>
      <c r="J27" s="278">
        <v>13854</v>
      </c>
      <c r="L27" s="278">
        <v>415572.97</v>
      </c>
      <c r="O27" s="270">
        <v>-1963265.48</v>
      </c>
      <c r="P27" s="270">
        <v>3378480.39</v>
      </c>
      <c r="S27" s="100">
        <v>297724.83</v>
      </c>
      <c r="U27" s="100">
        <v>323.11</v>
      </c>
      <c r="V27" s="100">
        <v>739930</v>
      </c>
      <c r="Y27" s="127">
        <v>893250</v>
      </c>
      <c r="AB27" s="127">
        <v>357128.5</v>
      </c>
      <c r="AC27" s="127">
        <v>164726.29999999999</v>
      </c>
    </row>
    <row r="28" spans="1:33" x14ac:dyDescent="0.2">
      <c r="A28" s="270" t="s">
        <v>2353</v>
      </c>
      <c r="B28" s="126">
        <v>372066.52</v>
      </c>
      <c r="C28" s="126">
        <v>0</v>
      </c>
      <c r="D28" s="126">
        <v>106987.28</v>
      </c>
      <c r="E28" s="270">
        <v>3515596.2</v>
      </c>
      <c r="F28" s="270">
        <v>232802.91</v>
      </c>
      <c r="J28" s="278">
        <v>21972</v>
      </c>
      <c r="L28" s="278">
        <v>0</v>
      </c>
      <c r="O28" s="270">
        <v>-622551.92000000004</v>
      </c>
      <c r="P28" s="270">
        <v>4652638.84</v>
      </c>
      <c r="S28" s="100">
        <v>634721.93000000005</v>
      </c>
      <c r="T28" s="100">
        <v>126850</v>
      </c>
      <c r="U28" s="100">
        <v>622.07000000000005</v>
      </c>
      <c r="V28" s="100">
        <v>269000</v>
      </c>
      <c r="Y28" s="127">
        <v>357772</v>
      </c>
      <c r="AA28" s="127">
        <v>7312</v>
      </c>
      <c r="AB28" s="127">
        <v>395348.36</v>
      </c>
      <c r="AC28" s="127">
        <v>81708.649999999994</v>
      </c>
    </row>
    <row r="29" spans="1:33" x14ac:dyDescent="0.2">
      <c r="A29" s="270" t="s">
        <v>2229</v>
      </c>
      <c r="B29" s="126">
        <v>213793.21</v>
      </c>
      <c r="C29" s="126">
        <v>3600</v>
      </c>
      <c r="D29" s="126">
        <v>12817.51</v>
      </c>
      <c r="E29" s="270">
        <v>2406900.38</v>
      </c>
      <c r="F29" s="270">
        <v>244340.9</v>
      </c>
      <c r="J29" s="278">
        <v>5460</v>
      </c>
      <c r="O29" s="270">
        <v>-1057125.8</v>
      </c>
      <c r="P29" s="270">
        <v>3908830.71</v>
      </c>
      <c r="S29" s="100">
        <v>281232.33</v>
      </c>
      <c r="U29" s="100">
        <v>194.97</v>
      </c>
      <c r="V29" s="100">
        <v>1113460</v>
      </c>
      <c r="X29" s="100">
        <v>1217806.8700000001</v>
      </c>
      <c r="Y29" s="127">
        <v>1562494</v>
      </c>
      <c r="AA29" s="127">
        <v>4000</v>
      </c>
      <c r="AB29" s="127">
        <v>831474.23</v>
      </c>
      <c r="AC29" s="127">
        <v>163963.85</v>
      </c>
      <c r="AD29" s="127">
        <v>1100</v>
      </c>
    </row>
    <row r="30" spans="1:33" x14ac:dyDescent="0.2">
      <c r="A30" s="270" t="s">
        <v>2230</v>
      </c>
      <c r="B30" s="126">
        <v>21658.83</v>
      </c>
      <c r="C30" s="126">
        <v>115332</v>
      </c>
      <c r="D30" s="126">
        <v>138954.47</v>
      </c>
      <c r="E30" s="270">
        <v>1011744</v>
      </c>
      <c r="F30" s="270">
        <v>330713</v>
      </c>
      <c r="L30" s="278">
        <v>567077.99</v>
      </c>
      <c r="O30" s="270">
        <v>-2673952.41</v>
      </c>
      <c r="P30" s="270">
        <v>3967213.3</v>
      </c>
      <c r="R30" s="100">
        <v>431.69</v>
      </c>
      <c r="S30" s="100">
        <v>761266.92</v>
      </c>
      <c r="V30" s="100">
        <v>990380</v>
      </c>
      <c r="X30" s="100">
        <v>100000</v>
      </c>
      <c r="Y30" s="127">
        <v>1267300</v>
      </c>
      <c r="AA30" s="127">
        <v>10712</v>
      </c>
      <c r="AB30" s="127">
        <v>686959.19</v>
      </c>
      <c r="AC30" s="127">
        <v>116604</v>
      </c>
      <c r="AD30" s="127">
        <v>5000</v>
      </c>
    </row>
    <row r="31" spans="1:33" x14ac:dyDescent="0.2">
      <c r="A31" s="270" t="s">
        <v>2231</v>
      </c>
      <c r="B31" s="126">
        <v>329632.34999999998</v>
      </c>
      <c r="C31" s="126">
        <v>0</v>
      </c>
      <c r="D31" s="126">
        <v>48335.33</v>
      </c>
      <c r="E31" s="270">
        <v>60229.63</v>
      </c>
      <c r="F31" s="270">
        <v>388900.81</v>
      </c>
      <c r="O31" s="270">
        <v>-933234.62</v>
      </c>
      <c r="P31" s="270">
        <v>1728640.99</v>
      </c>
      <c r="S31" s="100">
        <v>680857.31</v>
      </c>
      <c r="U31" s="100">
        <v>585.17999999999995</v>
      </c>
      <c r="V31" s="100">
        <v>844470</v>
      </c>
      <c r="Y31" s="127">
        <v>929600</v>
      </c>
      <c r="AA31" s="127">
        <v>14324</v>
      </c>
      <c r="AB31" s="127">
        <v>318495.71000000002</v>
      </c>
      <c r="AC31" s="127">
        <v>138210.68</v>
      </c>
      <c r="AD31" s="127">
        <v>55000</v>
      </c>
      <c r="AG31" s="127">
        <v>33894.35</v>
      </c>
    </row>
    <row r="32" spans="1:33" x14ac:dyDescent="0.2">
      <c r="A32" s="270" t="s">
        <v>2232</v>
      </c>
      <c r="B32" s="126">
        <v>118069.81</v>
      </c>
      <c r="C32" s="126">
        <v>36496</v>
      </c>
      <c r="D32" s="126">
        <v>253430.66</v>
      </c>
      <c r="E32" s="270">
        <v>52467.4</v>
      </c>
      <c r="F32" s="270">
        <v>327942.40999999997</v>
      </c>
      <c r="L32" s="278">
        <v>263407.45</v>
      </c>
      <c r="O32" s="270">
        <v>-1682054.14</v>
      </c>
      <c r="P32" s="270">
        <v>2399403.2599999998</v>
      </c>
      <c r="S32" s="100">
        <v>457442.9</v>
      </c>
      <c r="U32" s="100">
        <v>322.7</v>
      </c>
      <c r="X32" s="100">
        <v>159320.64000000001</v>
      </c>
      <c r="Y32" s="127">
        <v>198264</v>
      </c>
      <c r="AA32" s="127">
        <v>35414</v>
      </c>
      <c r="AB32" s="127">
        <v>360698.89</v>
      </c>
      <c r="AC32" s="127">
        <v>99446.29</v>
      </c>
      <c r="AF32" s="127">
        <v>47000</v>
      </c>
      <c r="AG32" s="127">
        <v>5023.74</v>
      </c>
    </row>
    <row r="33" spans="1:33" x14ac:dyDescent="0.2">
      <c r="A33" s="270" t="s">
        <v>2233</v>
      </c>
      <c r="B33" s="126">
        <v>303951.57</v>
      </c>
      <c r="C33" s="126">
        <v>0</v>
      </c>
      <c r="D33" s="126">
        <v>148313.64000000001</v>
      </c>
      <c r="E33" s="270">
        <v>11369332.699999999</v>
      </c>
      <c r="F33" s="270">
        <v>380201.11</v>
      </c>
      <c r="L33" s="278">
        <v>334.26</v>
      </c>
      <c r="O33" s="270">
        <v>4131494.75</v>
      </c>
      <c r="P33" s="270">
        <v>8039383.1299999999</v>
      </c>
      <c r="S33" s="100">
        <v>737576.25</v>
      </c>
      <c r="T33" s="100">
        <v>54140</v>
      </c>
      <c r="U33" s="100">
        <v>472.88</v>
      </c>
      <c r="V33" s="100">
        <v>656590</v>
      </c>
      <c r="X33" s="100">
        <v>339940</v>
      </c>
      <c r="Y33" s="127">
        <v>1068806</v>
      </c>
      <c r="AA33" s="127">
        <v>11169</v>
      </c>
      <c r="AB33" s="127">
        <v>499915.93</v>
      </c>
      <c r="AC33" s="127">
        <v>139429.65</v>
      </c>
      <c r="AG33" s="127">
        <v>9739.67</v>
      </c>
    </row>
    <row r="34" spans="1:33" x14ac:dyDescent="0.2">
      <c r="A34" s="270" t="s">
        <v>2234</v>
      </c>
      <c r="B34" s="126">
        <v>236782.31</v>
      </c>
      <c r="C34" s="126">
        <v>0</v>
      </c>
      <c r="D34" s="126">
        <v>124659.81</v>
      </c>
      <c r="E34" s="270">
        <v>2149900.7400000002</v>
      </c>
      <c r="F34" s="270">
        <v>202229.05</v>
      </c>
      <c r="O34" s="270">
        <v>493932.08</v>
      </c>
      <c r="P34" s="270">
        <v>2109112.34</v>
      </c>
      <c r="Q34" s="100">
        <v>322</v>
      </c>
      <c r="S34" s="100">
        <v>848053.09</v>
      </c>
      <c r="U34" s="100">
        <v>894.29</v>
      </c>
      <c r="V34" s="100">
        <v>736775</v>
      </c>
      <c r="X34" s="100">
        <v>144450</v>
      </c>
      <c r="Y34" s="127">
        <v>1101289</v>
      </c>
      <c r="Z34" s="127">
        <v>1614</v>
      </c>
      <c r="AB34" s="127">
        <v>345465.31</v>
      </c>
      <c r="AC34" s="127">
        <v>150438.72</v>
      </c>
      <c r="AG34" s="127">
        <v>7884.86</v>
      </c>
    </row>
    <row r="35" spans="1:33" x14ac:dyDescent="0.2">
      <c r="A35" s="270" t="s">
        <v>2235</v>
      </c>
      <c r="B35" s="126">
        <v>259505.66</v>
      </c>
      <c r="C35" s="126">
        <v>0</v>
      </c>
      <c r="D35" s="126">
        <v>61135.88</v>
      </c>
      <c r="E35" s="270">
        <v>2303109.7599999998</v>
      </c>
      <c r="F35" s="270">
        <v>234563.55</v>
      </c>
      <c r="L35" s="278">
        <v>7416.45</v>
      </c>
      <c r="O35" s="270">
        <v>777011.81</v>
      </c>
      <c r="P35" s="270">
        <v>2000000</v>
      </c>
      <c r="S35" s="100">
        <v>673285.61</v>
      </c>
      <c r="U35" s="100">
        <v>391.99</v>
      </c>
      <c r="X35" s="100">
        <v>136180</v>
      </c>
      <c r="Y35" s="127">
        <v>194580</v>
      </c>
      <c r="AB35" s="127">
        <v>331115.95</v>
      </c>
      <c r="AC35" s="127">
        <v>139293.07999999999</v>
      </c>
      <c r="AG35" s="127">
        <v>55500</v>
      </c>
    </row>
    <row r="36" spans="1:33" x14ac:dyDescent="0.2">
      <c r="A36" s="270" t="s">
        <v>2236</v>
      </c>
      <c r="B36" s="126">
        <v>255295.07</v>
      </c>
      <c r="C36" s="126">
        <v>0</v>
      </c>
      <c r="D36" s="126">
        <v>10607.42</v>
      </c>
      <c r="E36" s="270">
        <v>1316144.75</v>
      </c>
      <c r="F36" s="270">
        <v>194722.34</v>
      </c>
      <c r="O36" s="270">
        <v>-353366.24</v>
      </c>
      <c r="P36" s="270">
        <v>2067007.72</v>
      </c>
      <c r="S36" s="100">
        <v>645073.87</v>
      </c>
      <c r="U36" s="100">
        <v>485.45</v>
      </c>
      <c r="Y36" s="127">
        <v>137000</v>
      </c>
      <c r="AA36" s="127">
        <v>5822</v>
      </c>
      <c r="AB36" s="127">
        <v>333236.44</v>
      </c>
      <c r="AC36" s="127">
        <v>101757.78</v>
      </c>
      <c r="AD36" s="127">
        <v>240</v>
      </c>
    </row>
    <row r="37" spans="1:33" x14ac:dyDescent="0.2">
      <c r="A37" s="270" t="s">
        <v>2237</v>
      </c>
      <c r="B37" s="126">
        <v>107932.53</v>
      </c>
      <c r="C37" s="126">
        <v>0</v>
      </c>
      <c r="D37" s="126">
        <v>94030.11</v>
      </c>
      <c r="E37" s="270">
        <v>563805.94999999995</v>
      </c>
      <c r="F37" s="270">
        <v>1040530.57</v>
      </c>
      <c r="O37" s="270">
        <v>-790995.15</v>
      </c>
      <c r="P37" s="270">
        <v>2721924.84</v>
      </c>
      <c r="S37" s="100">
        <v>526010.49</v>
      </c>
      <c r="V37" s="100">
        <v>882120</v>
      </c>
      <c r="X37" s="100">
        <v>298720</v>
      </c>
      <c r="Y37" s="127">
        <v>1255567</v>
      </c>
      <c r="AA37" s="127">
        <v>19380</v>
      </c>
      <c r="AB37" s="127">
        <v>410849.47</v>
      </c>
      <c r="AC37" s="127">
        <v>150227.54999999999</v>
      </c>
    </row>
    <row r="38" spans="1:33" x14ac:dyDescent="0.2">
      <c r="A38" s="270" t="s">
        <v>2238</v>
      </c>
      <c r="B38" s="126">
        <v>324671.55</v>
      </c>
      <c r="C38" s="126">
        <v>0</v>
      </c>
      <c r="D38" s="126">
        <v>53525.33</v>
      </c>
      <c r="E38" s="270">
        <v>3</v>
      </c>
      <c r="F38" s="270">
        <v>1970.52</v>
      </c>
      <c r="J38" s="278">
        <v>56550</v>
      </c>
      <c r="L38" s="278">
        <v>94</v>
      </c>
      <c r="O38" s="270">
        <v>-1594</v>
      </c>
      <c r="P38" s="270">
        <v>1153430.04</v>
      </c>
      <c r="S38" s="100">
        <v>423053.9</v>
      </c>
      <c r="T38" s="100">
        <v>107100</v>
      </c>
      <c r="U38" s="100">
        <v>565.01</v>
      </c>
      <c r="V38" s="100">
        <v>753620</v>
      </c>
      <c r="Y38" s="127">
        <v>961370</v>
      </c>
      <c r="AB38" s="127">
        <v>478852.5</v>
      </c>
      <c r="AC38" s="127">
        <v>57194.720000000001</v>
      </c>
      <c r="AG38" s="127">
        <v>5593.64</v>
      </c>
    </row>
    <row r="39" spans="1:33" x14ac:dyDescent="0.2">
      <c r="A39" s="270" t="s">
        <v>2239</v>
      </c>
      <c r="B39" s="126">
        <v>358001.12</v>
      </c>
      <c r="C39" s="126">
        <v>0</v>
      </c>
      <c r="D39" s="126">
        <v>138404.09</v>
      </c>
      <c r="E39" s="270">
        <v>-362070.81</v>
      </c>
      <c r="F39" s="270">
        <v>148742.70000000001</v>
      </c>
      <c r="J39" s="278">
        <v>202625</v>
      </c>
      <c r="N39" s="270">
        <v>-2304521.69</v>
      </c>
      <c r="O39" s="270">
        <v>-291259</v>
      </c>
      <c r="P39" s="270">
        <v>2737074.7</v>
      </c>
      <c r="S39" s="100">
        <v>524464.32999999996</v>
      </c>
      <c r="T39" s="100">
        <v>171462</v>
      </c>
      <c r="U39" s="100">
        <v>238.98</v>
      </c>
      <c r="V39" s="100">
        <v>767200</v>
      </c>
      <c r="X39" s="100">
        <v>40000</v>
      </c>
      <c r="Y39" s="127">
        <v>911340</v>
      </c>
      <c r="AB39" s="127">
        <v>316302.27</v>
      </c>
      <c r="AC39" s="127">
        <v>113277.28</v>
      </c>
      <c r="AG39" s="127">
        <v>3343.24</v>
      </c>
    </row>
    <row r="40" spans="1:33" x14ac:dyDescent="0.2">
      <c r="A40" s="270" t="s">
        <v>2240</v>
      </c>
      <c r="B40" s="126">
        <v>524464.96</v>
      </c>
      <c r="C40" s="126">
        <v>0</v>
      </c>
      <c r="D40" s="126">
        <v>107428.51</v>
      </c>
      <c r="E40" s="270">
        <v>209556.5</v>
      </c>
      <c r="F40" s="270">
        <v>168087.41</v>
      </c>
      <c r="J40" s="278">
        <v>6300</v>
      </c>
      <c r="O40" s="270">
        <v>443716.06</v>
      </c>
      <c r="P40" s="270">
        <v>1656318.18</v>
      </c>
      <c r="S40" s="100">
        <v>401357.47</v>
      </c>
      <c r="T40" s="100">
        <v>43490</v>
      </c>
      <c r="U40" s="100">
        <v>1862.09</v>
      </c>
      <c r="V40" s="100">
        <v>820070</v>
      </c>
      <c r="Y40" s="127">
        <v>902600</v>
      </c>
      <c r="AB40" s="127">
        <v>186879.37</v>
      </c>
      <c r="AC40" s="127">
        <v>98542.69</v>
      </c>
      <c r="AG40" s="127">
        <v>64.180000000000007</v>
      </c>
    </row>
    <row r="41" spans="1:33" x14ac:dyDescent="0.2">
      <c r="A41" s="270" t="s">
        <v>2241</v>
      </c>
      <c r="B41" s="126">
        <v>112306.4</v>
      </c>
      <c r="C41" s="126">
        <v>0</v>
      </c>
      <c r="D41" s="126">
        <v>111376.75</v>
      </c>
      <c r="E41" s="270">
        <v>158207.74</v>
      </c>
      <c r="F41" s="270">
        <v>-11084.76</v>
      </c>
      <c r="J41" s="278">
        <v>532014</v>
      </c>
      <c r="L41" s="278">
        <v>271.64999999999998</v>
      </c>
      <c r="O41" s="270">
        <v>3744.1</v>
      </c>
      <c r="P41" s="270">
        <v>1118559.83</v>
      </c>
      <c r="S41" s="100">
        <v>408228.21</v>
      </c>
      <c r="T41" s="100">
        <v>52990</v>
      </c>
      <c r="V41" s="100">
        <v>1158980</v>
      </c>
      <c r="X41" s="100">
        <v>40000</v>
      </c>
      <c r="Y41" s="127">
        <v>1367565</v>
      </c>
      <c r="AB41" s="127">
        <v>388438.02</v>
      </c>
      <c r="AC41" s="127">
        <v>114998.59</v>
      </c>
      <c r="AG41" s="127">
        <v>8726.15</v>
      </c>
    </row>
    <row r="42" spans="1:33" x14ac:dyDescent="0.2">
      <c r="A42" s="270" t="s">
        <v>2242</v>
      </c>
      <c r="B42" s="126">
        <v>159410.47</v>
      </c>
      <c r="C42" s="126">
        <v>0</v>
      </c>
      <c r="D42" s="126">
        <v>748856.62</v>
      </c>
      <c r="E42" s="270">
        <v>-618952.80000000005</v>
      </c>
      <c r="F42" s="270">
        <v>-81970.320000000007</v>
      </c>
      <c r="I42" s="278">
        <v>150000</v>
      </c>
      <c r="J42" s="278">
        <v>30040</v>
      </c>
      <c r="P42" s="270">
        <v>1381244.13</v>
      </c>
      <c r="S42" s="100">
        <v>463663.93</v>
      </c>
      <c r="T42" s="100">
        <v>77760</v>
      </c>
      <c r="U42" s="100">
        <v>220.03</v>
      </c>
      <c r="V42" s="100">
        <v>876340</v>
      </c>
      <c r="Y42" s="127">
        <v>1039110</v>
      </c>
      <c r="AA42" s="127">
        <v>3920</v>
      </c>
      <c r="AB42" s="127">
        <v>256805.72</v>
      </c>
      <c r="AC42" s="127">
        <v>304397.96000000002</v>
      </c>
      <c r="AG42" s="127">
        <v>618.37</v>
      </c>
    </row>
    <row r="43" spans="1:33" x14ac:dyDescent="0.2">
      <c r="A43" s="270" t="s">
        <v>2243</v>
      </c>
      <c r="B43" s="126">
        <v>276101.76000000001</v>
      </c>
      <c r="C43" s="126">
        <v>0</v>
      </c>
      <c r="D43" s="126">
        <v>812607.48</v>
      </c>
      <c r="E43" s="270">
        <v>359072.12</v>
      </c>
      <c r="F43" s="270">
        <v>-86478.25</v>
      </c>
      <c r="J43" s="278">
        <v>144138</v>
      </c>
      <c r="L43" s="278">
        <v>400</v>
      </c>
      <c r="O43" s="270">
        <v>-400</v>
      </c>
      <c r="P43" s="270">
        <v>1240631.49</v>
      </c>
      <c r="S43" s="100">
        <v>460247.9</v>
      </c>
      <c r="T43" s="100">
        <v>63400</v>
      </c>
      <c r="U43" s="100">
        <v>486.16</v>
      </c>
      <c r="V43" s="100">
        <v>1081170</v>
      </c>
      <c r="Y43" s="127">
        <v>1243350</v>
      </c>
      <c r="AB43" s="127">
        <v>234714.38</v>
      </c>
      <c r="AC43" s="127">
        <v>221603.79</v>
      </c>
      <c r="AG43" s="127">
        <v>1665.41</v>
      </c>
    </row>
    <row r="44" spans="1:33" x14ac:dyDescent="0.2">
      <c r="A44" s="270" t="s">
        <v>2244</v>
      </c>
      <c r="B44" s="126">
        <v>340876.99</v>
      </c>
      <c r="C44" s="126">
        <v>100000</v>
      </c>
      <c r="D44" s="126">
        <v>455742.78</v>
      </c>
      <c r="E44" s="270">
        <v>29791</v>
      </c>
      <c r="F44" s="270">
        <v>58835.15</v>
      </c>
      <c r="I44" s="278">
        <v>100000</v>
      </c>
      <c r="J44" s="278">
        <v>246550</v>
      </c>
      <c r="L44" s="278">
        <v>1000</v>
      </c>
      <c r="O44" s="270">
        <v>-740039.27</v>
      </c>
      <c r="P44" s="270">
        <v>2770050.54</v>
      </c>
      <c r="S44" s="100">
        <v>410498.29</v>
      </c>
      <c r="T44" s="100">
        <v>224510</v>
      </c>
      <c r="U44" s="100">
        <v>455.51</v>
      </c>
      <c r="Y44" s="127">
        <v>154260</v>
      </c>
      <c r="AB44" s="127">
        <v>343751.11</v>
      </c>
      <c r="AC44" s="127">
        <v>17392.22</v>
      </c>
      <c r="AG44" s="127">
        <v>442.72</v>
      </c>
    </row>
    <row r="45" spans="1:33" x14ac:dyDescent="0.2">
      <c r="A45" s="270" t="s">
        <v>2245</v>
      </c>
      <c r="B45" s="126">
        <v>398541.71</v>
      </c>
      <c r="C45" s="126">
        <v>0</v>
      </c>
      <c r="D45" s="126">
        <v>21435.200000000001</v>
      </c>
      <c r="E45" s="270">
        <v>45097.31</v>
      </c>
      <c r="F45" s="270">
        <v>218608.33</v>
      </c>
      <c r="J45" s="278">
        <v>8540</v>
      </c>
      <c r="L45" s="278">
        <v>850.76</v>
      </c>
      <c r="N45" s="270">
        <v>16660.38</v>
      </c>
      <c r="O45" s="270">
        <v>136627.70000000001</v>
      </c>
      <c r="P45" s="270">
        <v>2356118.79</v>
      </c>
      <c r="S45" s="100">
        <v>528858.56999999995</v>
      </c>
      <c r="U45" s="100">
        <v>687.81</v>
      </c>
      <c r="V45" s="100">
        <v>1026940</v>
      </c>
      <c r="Y45" s="127">
        <v>1111090</v>
      </c>
      <c r="AA45" s="127">
        <v>5480</v>
      </c>
      <c r="AB45" s="127">
        <v>341733.39</v>
      </c>
      <c r="AC45" s="127">
        <v>43124.22</v>
      </c>
      <c r="AG45" s="127">
        <v>817.24</v>
      </c>
    </row>
    <row r="46" spans="1:33" x14ac:dyDescent="0.2">
      <c r="A46" s="270" t="s">
        <v>2246</v>
      </c>
      <c r="B46" s="126">
        <v>237079.23</v>
      </c>
      <c r="C46" s="126">
        <v>0</v>
      </c>
      <c r="D46" s="126">
        <v>127491.87</v>
      </c>
      <c r="E46" s="270">
        <v>230669.32</v>
      </c>
      <c r="F46" s="270">
        <v>257332.62</v>
      </c>
      <c r="J46" s="278">
        <v>73230</v>
      </c>
      <c r="K46" s="278">
        <v>2589</v>
      </c>
      <c r="L46" s="278">
        <v>432.9</v>
      </c>
      <c r="N46" s="270">
        <v>-341908.85</v>
      </c>
      <c r="O46" s="270">
        <v>105525.12</v>
      </c>
      <c r="P46" s="270">
        <v>1990390.15</v>
      </c>
      <c r="S46" s="100">
        <v>549227.99</v>
      </c>
      <c r="T46" s="100">
        <v>90680</v>
      </c>
      <c r="U46" s="100">
        <v>214.68</v>
      </c>
      <c r="V46" s="100">
        <v>764730</v>
      </c>
      <c r="X46" s="100">
        <v>40000</v>
      </c>
      <c r="Y46" s="127">
        <v>843330</v>
      </c>
      <c r="Z46" s="127">
        <v>4640</v>
      </c>
      <c r="AB46" s="127">
        <v>348003.25</v>
      </c>
      <c r="AC46" s="127">
        <v>116774.15</v>
      </c>
      <c r="AG46" s="127">
        <v>55.39</v>
      </c>
    </row>
    <row r="47" spans="1:33" x14ac:dyDescent="0.2">
      <c r="A47" s="270" t="s">
        <v>2247</v>
      </c>
      <c r="B47" s="126">
        <v>201249.63</v>
      </c>
      <c r="C47" s="126">
        <v>0</v>
      </c>
      <c r="D47" s="126">
        <v>50337.71</v>
      </c>
      <c r="E47" s="270">
        <v>275449.49</v>
      </c>
      <c r="F47" s="270">
        <v>35311.589999999997</v>
      </c>
      <c r="I47" s="278">
        <v>100000</v>
      </c>
      <c r="J47" s="278">
        <v>42960</v>
      </c>
      <c r="L47" s="278">
        <v>264.7</v>
      </c>
      <c r="O47" s="270">
        <v>3000</v>
      </c>
      <c r="P47" s="270">
        <v>498635.02</v>
      </c>
      <c r="S47" s="100">
        <v>343605.13</v>
      </c>
      <c r="T47" s="100">
        <v>50550</v>
      </c>
      <c r="U47" s="100">
        <v>152.71</v>
      </c>
      <c r="V47" s="100">
        <v>629440</v>
      </c>
      <c r="X47" s="100">
        <v>40000</v>
      </c>
      <c r="Y47" s="127">
        <v>744200</v>
      </c>
      <c r="AB47" s="127">
        <v>204277.41</v>
      </c>
      <c r="AC47" s="127">
        <v>31308.080000000002</v>
      </c>
      <c r="AG47" s="127">
        <v>535.24</v>
      </c>
    </row>
    <row r="48" spans="1:33" x14ac:dyDescent="0.2">
      <c r="A48" s="270" t="s">
        <v>2248</v>
      </c>
      <c r="B48" s="126">
        <v>210347.53</v>
      </c>
      <c r="C48" s="126">
        <v>0</v>
      </c>
      <c r="D48" s="126">
        <v>176318.1</v>
      </c>
      <c r="E48" s="270">
        <v>3</v>
      </c>
      <c r="F48" s="270">
        <v>49767.06</v>
      </c>
      <c r="J48" s="278">
        <v>65338</v>
      </c>
      <c r="N48" s="270">
        <v>-11452.2</v>
      </c>
      <c r="P48" s="270">
        <v>452082.82</v>
      </c>
      <c r="S48" s="100">
        <v>458544.75</v>
      </c>
      <c r="T48" s="100">
        <v>47670</v>
      </c>
      <c r="U48" s="100">
        <v>212.44</v>
      </c>
      <c r="V48" s="100">
        <v>483840</v>
      </c>
      <c r="Y48" s="127">
        <v>639900</v>
      </c>
      <c r="AB48" s="127">
        <v>229792.45</v>
      </c>
      <c r="AC48" s="127">
        <v>18837.400000000001</v>
      </c>
      <c r="AG48" s="127">
        <v>7067.01</v>
      </c>
    </row>
    <row r="49" spans="1:33" x14ac:dyDescent="0.2">
      <c r="A49" s="270" t="s">
        <v>2249</v>
      </c>
      <c r="B49" s="126">
        <v>438217.55</v>
      </c>
      <c r="C49" s="126">
        <v>0</v>
      </c>
      <c r="D49" s="126">
        <v>42438.17</v>
      </c>
      <c r="E49" s="270">
        <v>2730349.73</v>
      </c>
      <c r="F49" s="270">
        <v>185191.77</v>
      </c>
      <c r="J49" s="278">
        <v>123780</v>
      </c>
      <c r="O49" s="270">
        <v>-159492.1</v>
      </c>
      <c r="P49" s="270">
        <v>5378772.1500000004</v>
      </c>
      <c r="S49" s="100">
        <v>474126.65</v>
      </c>
      <c r="T49" s="100">
        <v>54725</v>
      </c>
      <c r="U49" s="100">
        <v>1690.33</v>
      </c>
      <c r="V49" s="100">
        <v>770810</v>
      </c>
      <c r="Y49" s="127">
        <v>850100</v>
      </c>
      <c r="AB49" s="127">
        <v>308587.2</v>
      </c>
      <c r="AC49" s="127">
        <v>169147.5</v>
      </c>
      <c r="AG49" s="127">
        <v>6987.82</v>
      </c>
    </row>
    <row r="50" spans="1:33" x14ac:dyDescent="0.2">
      <c r="A50" s="270" t="s">
        <v>2250</v>
      </c>
      <c r="B50" s="126">
        <v>351654.82</v>
      </c>
      <c r="C50" s="126">
        <v>0</v>
      </c>
      <c r="D50" s="126">
        <v>653600.99</v>
      </c>
      <c r="E50" s="270">
        <v>-115864.26</v>
      </c>
      <c r="F50" s="270">
        <v>-145648.63</v>
      </c>
      <c r="J50" s="278">
        <v>106390</v>
      </c>
      <c r="M50" s="270">
        <v>4586</v>
      </c>
      <c r="P50" s="270">
        <v>1780248.13</v>
      </c>
      <c r="S50" s="100">
        <v>467890.6</v>
      </c>
      <c r="T50" s="100">
        <v>70398</v>
      </c>
      <c r="U50" s="100">
        <v>370.37</v>
      </c>
      <c r="V50" s="100">
        <v>937210</v>
      </c>
      <c r="Y50" s="127">
        <v>1096258.23</v>
      </c>
      <c r="AB50" s="127">
        <v>291042.83</v>
      </c>
      <c r="AC50" s="127">
        <v>165435.79</v>
      </c>
      <c r="AG50" s="127">
        <v>150.78</v>
      </c>
    </row>
    <row r="51" spans="1:33" x14ac:dyDescent="0.2">
      <c r="A51" s="270" t="s">
        <v>2251</v>
      </c>
      <c r="B51" s="126">
        <v>531920.43000000005</v>
      </c>
      <c r="C51" s="126">
        <v>60000</v>
      </c>
      <c r="D51" s="126">
        <v>315150.82</v>
      </c>
      <c r="E51" s="270">
        <v>846856.72</v>
      </c>
      <c r="F51" s="270">
        <v>276927.14</v>
      </c>
      <c r="O51" s="270">
        <v>197487.27</v>
      </c>
      <c r="P51" s="270">
        <v>2690789.95</v>
      </c>
      <c r="S51" s="100">
        <v>428811.38</v>
      </c>
      <c r="T51" s="100">
        <v>57195</v>
      </c>
      <c r="U51" s="100">
        <v>803</v>
      </c>
      <c r="V51" s="100">
        <v>752720</v>
      </c>
      <c r="X51" s="100">
        <v>197760</v>
      </c>
      <c r="Y51" s="127">
        <v>914196</v>
      </c>
      <c r="AB51" s="127">
        <v>190863.19</v>
      </c>
      <c r="AC51" s="127">
        <v>7065</v>
      </c>
      <c r="AG51" s="127">
        <v>25445.439999999999</v>
      </c>
    </row>
    <row r="52" spans="1:33" x14ac:dyDescent="0.2">
      <c r="A52" s="270" t="s">
        <v>2252</v>
      </c>
      <c r="B52" s="126">
        <v>433058.26</v>
      </c>
      <c r="C52" s="126">
        <v>0</v>
      </c>
      <c r="D52" s="126">
        <v>32680.91</v>
      </c>
      <c r="E52" s="270">
        <v>524195.97</v>
      </c>
      <c r="F52" s="270">
        <v>-15677.31</v>
      </c>
      <c r="L52" s="278">
        <v>1981</v>
      </c>
      <c r="O52" s="270">
        <v>112</v>
      </c>
      <c r="P52" s="270">
        <v>2057308.95</v>
      </c>
      <c r="S52" s="100">
        <v>408396.67</v>
      </c>
      <c r="U52" s="100">
        <v>711.93</v>
      </c>
      <c r="X52" s="100">
        <v>1078.48</v>
      </c>
      <c r="Y52" s="127">
        <v>70270</v>
      </c>
      <c r="AB52" s="127">
        <v>185102.14</v>
      </c>
      <c r="AC52" s="127">
        <v>82366.960000000006</v>
      </c>
      <c r="AG52" s="127">
        <v>87.11</v>
      </c>
    </row>
    <row r="53" spans="1:33" x14ac:dyDescent="0.2">
      <c r="A53" s="270" t="s">
        <v>2253</v>
      </c>
      <c r="B53" s="126">
        <v>70388.44</v>
      </c>
      <c r="C53" s="126">
        <v>0</v>
      </c>
      <c r="D53" s="126">
        <v>213817.12</v>
      </c>
      <c r="E53" s="270">
        <v>124439.62</v>
      </c>
      <c r="F53" s="270">
        <v>196237.33</v>
      </c>
      <c r="L53" s="278">
        <v>14.39</v>
      </c>
      <c r="P53" s="270">
        <v>1988049.06</v>
      </c>
      <c r="S53" s="100">
        <v>452460.52</v>
      </c>
      <c r="U53" s="100">
        <v>191.84</v>
      </c>
      <c r="V53" s="100">
        <v>743760</v>
      </c>
      <c r="X53" s="100">
        <v>40000</v>
      </c>
      <c r="Y53" s="127">
        <v>897322</v>
      </c>
      <c r="AB53" s="127">
        <v>386507.03</v>
      </c>
      <c r="AC53" s="127">
        <v>28770.6</v>
      </c>
      <c r="AG53" s="127">
        <v>1013.05</v>
      </c>
    </row>
    <row r="54" spans="1:33" x14ac:dyDescent="0.2">
      <c r="A54" s="270" t="s">
        <v>2254</v>
      </c>
      <c r="B54" s="126">
        <v>166282.01</v>
      </c>
      <c r="C54" s="126">
        <v>0</v>
      </c>
      <c r="D54" s="126">
        <v>100738.25</v>
      </c>
      <c r="E54" s="270">
        <v>6588.09</v>
      </c>
      <c r="F54" s="270">
        <v>198992.47</v>
      </c>
      <c r="J54" s="278">
        <v>170045</v>
      </c>
      <c r="L54" s="278">
        <v>830</v>
      </c>
      <c r="N54" s="270">
        <v>249356.91</v>
      </c>
      <c r="O54" s="270">
        <v>-509277.18</v>
      </c>
      <c r="P54" s="270">
        <v>1911374.52</v>
      </c>
      <c r="S54" s="100">
        <v>383065.16</v>
      </c>
      <c r="T54" s="100">
        <v>64300</v>
      </c>
      <c r="U54" s="100">
        <v>67.19</v>
      </c>
      <c r="V54" s="100">
        <v>618420</v>
      </c>
      <c r="X54" s="100">
        <v>100000</v>
      </c>
      <c r="Y54" s="127">
        <v>778950</v>
      </c>
      <c r="AA54" s="127">
        <v>2000</v>
      </c>
      <c r="AB54" s="127">
        <v>155949.98000000001</v>
      </c>
      <c r="AC54" s="127">
        <v>70474.77</v>
      </c>
      <c r="AG54" s="127">
        <v>97.81</v>
      </c>
    </row>
    <row r="55" spans="1:33" x14ac:dyDescent="0.2">
      <c r="A55" s="270" t="s">
        <v>2255</v>
      </c>
      <c r="B55" s="126">
        <v>400341.39</v>
      </c>
      <c r="C55" s="126">
        <v>13844.96</v>
      </c>
      <c r="D55" s="126">
        <v>33002.14</v>
      </c>
      <c r="E55" s="270">
        <v>125232.45</v>
      </c>
      <c r="F55" s="270">
        <v>105334.41</v>
      </c>
      <c r="J55" s="278">
        <v>33680</v>
      </c>
      <c r="O55" s="270">
        <v>-999092.6</v>
      </c>
      <c r="P55" s="270">
        <v>1946410.43</v>
      </c>
      <c r="S55" s="100">
        <v>359287.13</v>
      </c>
      <c r="T55" s="100">
        <v>69000</v>
      </c>
      <c r="U55" s="100">
        <v>1032.19</v>
      </c>
      <c r="V55" s="100">
        <v>1224235</v>
      </c>
      <c r="X55" s="100">
        <v>137700</v>
      </c>
      <c r="Y55" s="127">
        <v>1367280</v>
      </c>
      <c r="Z55" s="127">
        <v>2500</v>
      </c>
      <c r="AA55" s="127">
        <v>4640</v>
      </c>
      <c r="AB55" s="127">
        <v>575125.82999999996</v>
      </c>
      <c r="AC55" s="127">
        <v>64377.97</v>
      </c>
    </row>
    <row r="56" spans="1:33" x14ac:dyDescent="0.2">
      <c r="A56" s="270" t="s">
        <v>2256</v>
      </c>
      <c r="B56" s="126">
        <v>198078.93</v>
      </c>
      <c r="C56" s="126">
        <v>5720</v>
      </c>
      <c r="D56" s="126">
        <v>39454.85</v>
      </c>
      <c r="E56" s="270">
        <v>659025.4</v>
      </c>
      <c r="F56" s="270">
        <v>205177.92</v>
      </c>
      <c r="J56" s="278">
        <v>20775</v>
      </c>
      <c r="L56" s="278">
        <v>0</v>
      </c>
      <c r="O56" s="270">
        <v>158971.45000000001</v>
      </c>
      <c r="P56" s="270">
        <v>1372237.86</v>
      </c>
      <c r="S56" s="100">
        <v>167922.82</v>
      </c>
      <c r="T56" s="100">
        <v>50000</v>
      </c>
      <c r="U56" s="100">
        <v>503.87</v>
      </c>
      <c r="V56" s="100">
        <v>487231.5</v>
      </c>
      <c r="X56" s="100">
        <v>88200</v>
      </c>
      <c r="Y56" s="127">
        <v>584131.5</v>
      </c>
      <c r="Z56" s="127">
        <v>1680</v>
      </c>
      <c r="AA56" s="127">
        <v>8415</v>
      </c>
      <c r="AB56" s="127">
        <v>289055.68</v>
      </c>
      <c r="AC56" s="127">
        <v>351863.22</v>
      </c>
    </row>
    <row r="57" spans="1:33" x14ac:dyDescent="0.2">
      <c r="A57" s="270" t="s">
        <v>2257</v>
      </c>
      <c r="B57" s="126">
        <v>369400.6</v>
      </c>
      <c r="C57" s="126">
        <v>0</v>
      </c>
      <c r="D57" s="126">
        <v>10577.45</v>
      </c>
      <c r="E57" s="270">
        <v>24411.52</v>
      </c>
      <c r="F57" s="270">
        <v>68688.09</v>
      </c>
      <c r="I57" s="278">
        <v>3000</v>
      </c>
      <c r="J57" s="278">
        <v>25980</v>
      </c>
      <c r="L57" s="278">
        <v>28.04</v>
      </c>
      <c r="O57" s="270">
        <v>-447743.49</v>
      </c>
      <c r="P57" s="270">
        <v>1028783.07</v>
      </c>
      <c r="S57" s="100">
        <v>292283.7</v>
      </c>
      <c r="T57" s="100">
        <v>65000</v>
      </c>
      <c r="U57" s="100">
        <v>792.96</v>
      </c>
      <c r="V57" s="100">
        <v>402646.3</v>
      </c>
      <c r="X57" s="100">
        <v>66500</v>
      </c>
      <c r="Y57" s="127">
        <v>538291.30000000005</v>
      </c>
      <c r="AB57" s="127">
        <v>382069.47</v>
      </c>
      <c r="AC57" s="127">
        <v>34249.15</v>
      </c>
    </row>
    <row r="58" spans="1:33" x14ac:dyDescent="0.2">
      <c r="A58" s="270" t="s">
        <v>2258</v>
      </c>
      <c r="B58" s="126">
        <v>612542.38</v>
      </c>
      <c r="C58" s="126">
        <v>7509.84</v>
      </c>
      <c r="D58" s="126">
        <v>57867.09</v>
      </c>
      <c r="E58" s="270">
        <v>79506.87</v>
      </c>
      <c r="F58" s="270">
        <v>82294</v>
      </c>
      <c r="I58" s="278">
        <v>1000</v>
      </c>
      <c r="J58" s="278">
        <v>31597.11</v>
      </c>
      <c r="O58" s="270">
        <v>228385.29</v>
      </c>
      <c r="P58" s="270">
        <v>566631.65</v>
      </c>
      <c r="S58" s="100">
        <v>325126.28999999998</v>
      </c>
      <c r="T58" s="100">
        <v>110000</v>
      </c>
      <c r="U58" s="100">
        <v>1006</v>
      </c>
      <c r="V58" s="100">
        <v>777344.5</v>
      </c>
      <c r="X58" s="100">
        <v>90700</v>
      </c>
      <c r="Y58" s="127">
        <v>940389.5</v>
      </c>
      <c r="AA58" s="127">
        <v>2760</v>
      </c>
      <c r="AB58" s="127">
        <v>304678.7</v>
      </c>
      <c r="AC58" s="127">
        <v>23473.46</v>
      </c>
    </row>
    <row r="59" spans="1:33" x14ac:dyDescent="0.2">
      <c r="A59" s="270" t="s">
        <v>2259</v>
      </c>
      <c r="B59" s="126">
        <v>153442.70000000001</v>
      </c>
      <c r="C59" s="126">
        <v>6137.02</v>
      </c>
      <c r="D59" s="126">
        <v>23392.2</v>
      </c>
      <c r="E59" s="270">
        <v>368746.53</v>
      </c>
      <c r="F59" s="270">
        <v>82336.58</v>
      </c>
      <c r="J59" s="278">
        <v>29365</v>
      </c>
      <c r="L59" s="278">
        <v>262.14</v>
      </c>
      <c r="O59" s="270">
        <v>-1084581.55</v>
      </c>
      <c r="P59" s="270">
        <v>1787234.17</v>
      </c>
      <c r="R59" s="100">
        <v>339.51</v>
      </c>
      <c r="S59" s="100">
        <v>295569.27</v>
      </c>
      <c r="T59" s="100">
        <v>145500</v>
      </c>
      <c r="U59" s="100">
        <v>227.04</v>
      </c>
      <c r="V59" s="100">
        <v>402368.06</v>
      </c>
      <c r="X59" s="100">
        <v>40500</v>
      </c>
      <c r="Y59" s="127">
        <v>519123.06</v>
      </c>
      <c r="AB59" s="127">
        <v>253919.8</v>
      </c>
      <c r="AC59" s="127">
        <v>151016.75</v>
      </c>
    </row>
    <row r="60" spans="1:33" x14ac:dyDescent="0.2">
      <c r="A60" s="270" t="s">
        <v>2260</v>
      </c>
      <c r="B60" s="126">
        <v>270534.21999999997</v>
      </c>
      <c r="C60" s="126">
        <v>949.3</v>
      </c>
      <c r="D60" s="126">
        <v>42821.23</v>
      </c>
      <c r="E60" s="270">
        <v>2247144.85</v>
      </c>
      <c r="F60" s="270">
        <v>37486.639999999999</v>
      </c>
      <c r="J60" s="278">
        <v>30065</v>
      </c>
      <c r="L60" s="278">
        <v>7</v>
      </c>
      <c r="O60" s="270">
        <v>-1156053.03</v>
      </c>
      <c r="P60" s="270">
        <v>3909726.18</v>
      </c>
      <c r="S60" s="100">
        <v>342963.74</v>
      </c>
      <c r="T60" s="100">
        <v>195410</v>
      </c>
      <c r="U60" s="100">
        <v>496.7</v>
      </c>
      <c r="V60" s="100">
        <v>898813.1</v>
      </c>
      <c r="X60" s="100">
        <v>92500</v>
      </c>
      <c r="Y60" s="127">
        <v>1067968.1000000001</v>
      </c>
      <c r="AB60" s="127">
        <v>436254.24</v>
      </c>
      <c r="AC60" s="127">
        <v>135305.10999999999</v>
      </c>
    </row>
    <row r="61" spans="1:33" x14ac:dyDescent="0.2">
      <c r="A61" s="270" t="s">
        <v>2261</v>
      </c>
      <c r="B61" s="126">
        <v>227060.54</v>
      </c>
      <c r="C61" s="126">
        <v>3503.9</v>
      </c>
      <c r="D61" s="126">
        <v>72359.12</v>
      </c>
      <c r="E61" s="270">
        <v>208169.09</v>
      </c>
      <c r="F61" s="270">
        <v>199413.7</v>
      </c>
      <c r="I61" s="278">
        <v>2000</v>
      </c>
      <c r="J61" s="278">
        <v>20079.330000000002</v>
      </c>
      <c r="L61" s="278">
        <v>483.19</v>
      </c>
      <c r="O61" s="270">
        <v>-1468318.86</v>
      </c>
      <c r="P61" s="270">
        <v>2469567.41</v>
      </c>
      <c r="S61" s="100">
        <v>283286.75</v>
      </c>
      <c r="T61" s="100">
        <v>77230</v>
      </c>
      <c r="U61" s="100">
        <v>1349.69</v>
      </c>
      <c r="V61" s="100">
        <v>866625</v>
      </c>
      <c r="X61" s="100">
        <v>107950</v>
      </c>
      <c r="Y61" s="127">
        <v>1010840</v>
      </c>
      <c r="AB61" s="127">
        <v>450909.98</v>
      </c>
      <c r="AC61" s="127">
        <v>144891.18</v>
      </c>
    </row>
    <row r="62" spans="1:33" x14ac:dyDescent="0.2">
      <c r="A62" s="270" t="s">
        <v>2346</v>
      </c>
      <c r="B62" s="126">
        <v>311757.49</v>
      </c>
      <c r="C62" s="126">
        <v>1313.35</v>
      </c>
      <c r="D62" s="126">
        <v>60990.16</v>
      </c>
      <c r="E62" s="270">
        <v>378243.6</v>
      </c>
      <c r="F62" s="270">
        <v>249038.78</v>
      </c>
      <c r="I62" s="278">
        <v>3000</v>
      </c>
      <c r="J62" s="278">
        <v>23075</v>
      </c>
      <c r="L62" s="278">
        <v>28.04</v>
      </c>
      <c r="N62" s="270">
        <v>-257756.54</v>
      </c>
      <c r="O62" s="270">
        <v>-631579.38</v>
      </c>
      <c r="P62" s="270">
        <v>2114448.44</v>
      </c>
      <c r="S62" s="100">
        <v>335246.86</v>
      </c>
      <c r="T62" s="100">
        <v>190900</v>
      </c>
      <c r="U62" s="100">
        <v>693.88</v>
      </c>
      <c r="V62" s="100">
        <v>641493.5</v>
      </c>
      <c r="X62" s="100">
        <v>90700</v>
      </c>
      <c r="Y62" s="127">
        <v>742193.5</v>
      </c>
      <c r="AB62" s="127">
        <v>543041.46</v>
      </c>
      <c r="AC62" s="127">
        <v>142224.46</v>
      </c>
    </row>
    <row r="63" spans="1:33" x14ac:dyDescent="0.2">
      <c r="A63" s="270" t="s">
        <v>2349</v>
      </c>
      <c r="B63" s="126">
        <v>138031.24</v>
      </c>
      <c r="C63" s="126">
        <v>0</v>
      </c>
      <c r="D63" s="126">
        <v>40340.620000000003</v>
      </c>
      <c r="E63" s="270">
        <v>1829704.08</v>
      </c>
      <c r="F63" s="270">
        <v>53023.82</v>
      </c>
      <c r="J63" s="278">
        <v>30365</v>
      </c>
      <c r="L63" s="278">
        <v>790</v>
      </c>
      <c r="O63" s="270">
        <v>-626187.4</v>
      </c>
      <c r="P63" s="270">
        <v>2791483.6</v>
      </c>
      <c r="S63" s="100">
        <v>321528</v>
      </c>
      <c r="T63" s="100">
        <v>127000</v>
      </c>
      <c r="U63" s="100">
        <v>264.86</v>
      </c>
      <c r="V63" s="100">
        <v>955873.06</v>
      </c>
      <c r="X63" s="100">
        <v>92100</v>
      </c>
      <c r="Y63" s="127">
        <v>1124428.06</v>
      </c>
      <c r="AA63" s="127">
        <v>3360</v>
      </c>
      <c r="AB63" s="127">
        <v>383861.43</v>
      </c>
      <c r="AC63" s="127">
        <v>111150.87</v>
      </c>
    </row>
    <row r="64" spans="1:33" x14ac:dyDescent="0.2">
      <c r="A64" s="270" t="s">
        <v>2262</v>
      </c>
      <c r="B64" s="126">
        <v>414332.13</v>
      </c>
      <c r="C64" s="126">
        <v>0</v>
      </c>
      <c r="D64" s="126">
        <v>177570.98</v>
      </c>
      <c r="E64" s="270">
        <v>381917.7</v>
      </c>
      <c r="F64" s="270">
        <v>40478.910000000003</v>
      </c>
      <c r="J64" s="278">
        <v>52300</v>
      </c>
      <c r="K64" s="278">
        <v>19080</v>
      </c>
      <c r="O64" s="270">
        <v>95736.74</v>
      </c>
      <c r="P64" s="270">
        <v>1683662.57</v>
      </c>
      <c r="S64" s="100">
        <v>555195.80000000005</v>
      </c>
      <c r="U64" s="100">
        <v>556.11</v>
      </c>
      <c r="V64" s="100">
        <v>1444135.4</v>
      </c>
      <c r="X64" s="100">
        <v>198520</v>
      </c>
      <c r="Y64" s="127">
        <v>1683785.4</v>
      </c>
      <c r="AB64" s="127">
        <v>303291.58</v>
      </c>
      <c r="AC64" s="127">
        <v>82099.649999999994</v>
      </c>
    </row>
    <row r="65" spans="1:33" x14ac:dyDescent="0.2">
      <c r="A65" s="270" t="s">
        <v>2263</v>
      </c>
      <c r="B65" s="126">
        <v>542656.28</v>
      </c>
      <c r="C65" s="126">
        <v>0</v>
      </c>
      <c r="D65" s="126">
        <v>146005.29</v>
      </c>
      <c r="E65" s="270">
        <v>44693.45</v>
      </c>
      <c r="F65" s="270">
        <v>311465.40999999997</v>
      </c>
      <c r="J65" s="278">
        <v>6150</v>
      </c>
      <c r="K65" s="278">
        <v>51450</v>
      </c>
      <c r="L65" s="278">
        <v>93.46</v>
      </c>
      <c r="O65" s="270">
        <v>-415360.16</v>
      </c>
      <c r="P65" s="270">
        <v>1188971.67</v>
      </c>
      <c r="S65" s="100">
        <v>851197.6</v>
      </c>
      <c r="U65" s="100">
        <v>699.55</v>
      </c>
      <c r="V65" s="100">
        <v>394270</v>
      </c>
      <c r="Y65" s="127">
        <v>623950</v>
      </c>
      <c r="AB65" s="127">
        <v>303094.31</v>
      </c>
      <c r="AC65" s="127">
        <v>93421.38</v>
      </c>
    </row>
    <row r="66" spans="1:33" x14ac:dyDescent="0.2">
      <c r="A66" s="270" t="s">
        <v>2264</v>
      </c>
      <c r="B66" s="126">
        <v>662429.57999999996</v>
      </c>
      <c r="C66" s="126">
        <v>0</v>
      </c>
      <c r="D66" s="126">
        <v>84280.62</v>
      </c>
      <c r="E66" s="270">
        <v>706230.11</v>
      </c>
      <c r="F66" s="270">
        <v>262065.8</v>
      </c>
      <c r="J66" s="278">
        <v>20585.650000000001</v>
      </c>
      <c r="L66" s="278">
        <v>0</v>
      </c>
      <c r="O66" s="270">
        <v>1039334.12</v>
      </c>
      <c r="P66" s="270">
        <v>2121250.9300000002</v>
      </c>
      <c r="R66" s="100">
        <v>2.5</v>
      </c>
      <c r="S66" s="100">
        <v>657451.75</v>
      </c>
      <c r="U66" s="100">
        <v>1242.47</v>
      </c>
      <c r="V66" s="100">
        <v>720585.5</v>
      </c>
      <c r="X66" s="100">
        <v>192080</v>
      </c>
      <c r="Y66" s="127">
        <v>1030271.5</v>
      </c>
      <c r="AA66" s="127">
        <v>3860</v>
      </c>
      <c r="AB66" s="127">
        <v>351569.85</v>
      </c>
      <c r="AC66" s="127">
        <v>340112.31</v>
      </c>
      <c r="AG66" s="127">
        <v>1219.8</v>
      </c>
    </row>
    <row r="67" spans="1:33" x14ac:dyDescent="0.2">
      <c r="A67" s="270" t="s">
        <v>2265</v>
      </c>
      <c r="B67" s="126">
        <v>255111.73</v>
      </c>
      <c r="C67" s="126">
        <v>0</v>
      </c>
      <c r="D67" s="126">
        <v>181638.83</v>
      </c>
      <c r="E67" s="270">
        <v>28904.11</v>
      </c>
      <c r="F67" s="270">
        <v>5404.8</v>
      </c>
      <c r="I67" s="278">
        <v>60430</v>
      </c>
      <c r="J67" s="278">
        <v>22620</v>
      </c>
      <c r="K67" s="278">
        <v>76150</v>
      </c>
      <c r="L67" s="278">
        <v>305.73</v>
      </c>
      <c r="O67" s="270">
        <v>-794672.92</v>
      </c>
      <c r="P67" s="270">
        <v>1374864.38</v>
      </c>
      <c r="S67" s="100">
        <v>809003.39</v>
      </c>
      <c r="V67" s="100">
        <v>1177250.01</v>
      </c>
      <c r="X67" s="100">
        <v>2000</v>
      </c>
      <c r="Y67" s="127">
        <v>1568590.01</v>
      </c>
      <c r="Z67" s="127">
        <v>41030</v>
      </c>
      <c r="AB67" s="127">
        <v>304696.53999999998</v>
      </c>
      <c r="AC67" s="127">
        <v>98190.62</v>
      </c>
    </row>
    <row r="68" spans="1:33" x14ac:dyDescent="0.2">
      <c r="A68" s="270" t="s">
        <v>2266</v>
      </c>
      <c r="B68" s="126">
        <v>564175.68000000005</v>
      </c>
      <c r="C68" s="126">
        <v>0</v>
      </c>
      <c r="D68" s="126">
        <v>73505.179999999993</v>
      </c>
      <c r="E68" s="270">
        <v>82002.97</v>
      </c>
      <c r="F68" s="270">
        <v>1495744.37</v>
      </c>
      <c r="J68" s="278">
        <v>12310</v>
      </c>
      <c r="O68" s="270">
        <v>386884.69</v>
      </c>
      <c r="P68" s="270">
        <v>2680574.06</v>
      </c>
      <c r="S68" s="100">
        <v>1960705.41</v>
      </c>
      <c r="U68" s="100">
        <v>2714.54</v>
      </c>
      <c r="V68" s="100">
        <v>1942170.2</v>
      </c>
      <c r="X68" s="100">
        <v>39000</v>
      </c>
      <c r="Y68" s="127">
        <v>2220633.2000000002</v>
      </c>
      <c r="AB68" s="127">
        <v>350022.03</v>
      </c>
      <c r="AC68" s="127">
        <v>245476.1</v>
      </c>
    </row>
    <row r="69" spans="1:33" x14ac:dyDescent="0.2">
      <c r="A69" s="270" t="s">
        <v>2267</v>
      </c>
      <c r="B69" s="126">
        <v>726519.7</v>
      </c>
      <c r="C69" s="126">
        <v>5000</v>
      </c>
      <c r="D69" s="126">
        <v>156568.06</v>
      </c>
      <c r="E69" s="270">
        <v>226451.79</v>
      </c>
      <c r="F69" s="270">
        <v>82808.679999999993</v>
      </c>
      <c r="J69" s="278">
        <v>15650</v>
      </c>
      <c r="L69" s="278">
        <v>2440.48</v>
      </c>
      <c r="M69" s="270">
        <v>5000</v>
      </c>
      <c r="O69" s="270">
        <v>-24.82</v>
      </c>
      <c r="P69" s="270">
        <v>2191965</v>
      </c>
      <c r="S69" s="100">
        <v>731165.35</v>
      </c>
      <c r="T69" s="100">
        <v>68900</v>
      </c>
      <c r="U69" s="100">
        <v>1223.56</v>
      </c>
      <c r="V69" s="100">
        <v>745960</v>
      </c>
      <c r="Y69" s="127">
        <v>1049940</v>
      </c>
      <c r="Z69" s="127">
        <v>2266</v>
      </c>
      <c r="AB69" s="127">
        <v>243162.3</v>
      </c>
      <c r="AC69" s="127">
        <v>99566.13</v>
      </c>
    </row>
    <row r="70" spans="1:33" x14ac:dyDescent="0.2">
      <c r="A70" s="270" t="s">
        <v>2268</v>
      </c>
      <c r="B70" s="126">
        <v>553093.06000000006</v>
      </c>
      <c r="C70" s="126">
        <v>0</v>
      </c>
      <c r="D70" s="126">
        <v>76265.23</v>
      </c>
      <c r="E70" s="270">
        <v>45940.2</v>
      </c>
      <c r="F70" s="270">
        <v>306453.71000000002</v>
      </c>
      <c r="J70" s="278">
        <v>6150</v>
      </c>
      <c r="L70" s="278">
        <v>414</v>
      </c>
      <c r="P70" s="270">
        <v>1302561.3500000001</v>
      </c>
      <c r="R70" s="100">
        <v>46.68</v>
      </c>
      <c r="S70" s="100">
        <v>594217.99</v>
      </c>
      <c r="T70" s="100">
        <v>5277.73</v>
      </c>
      <c r="U70" s="100">
        <v>1238.5999999999999</v>
      </c>
      <c r="V70" s="100">
        <v>1015829.5</v>
      </c>
      <c r="X70" s="100">
        <v>196308</v>
      </c>
      <c r="Y70" s="127">
        <v>1258559.5</v>
      </c>
      <c r="Z70" s="127">
        <v>6000</v>
      </c>
      <c r="AB70" s="127">
        <v>489457.59</v>
      </c>
      <c r="AC70" s="127">
        <v>128648.75</v>
      </c>
      <c r="AG70" s="127">
        <v>1027.49</v>
      </c>
    </row>
    <row r="71" spans="1:33" x14ac:dyDescent="0.2">
      <c r="A71" s="270" t="s">
        <v>2269</v>
      </c>
      <c r="B71" s="126">
        <v>390614.58</v>
      </c>
      <c r="C71" s="126">
        <v>0</v>
      </c>
      <c r="D71" s="126">
        <v>95838.3</v>
      </c>
      <c r="E71" s="270">
        <v>480293.73</v>
      </c>
      <c r="F71" s="270">
        <v>114991.67</v>
      </c>
      <c r="J71" s="278">
        <v>6150</v>
      </c>
      <c r="O71" s="270">
        <v>83399.98</v>
      </c>
      <c r="P71" s="270">
        <v>1726865.73</v>
      </c>
      <c r="S71" s="100">
        <v>1052438.29</v>
      </c>
      <c r="U71" s="100">
        <v>1310.94</v>
      </c>
      <c r="V71" s="100">
        <v>913734.6</v>
      </c>
      <c r="X71" s="100">
        <v>117600</v>
      </c>
      <c r="Y71" s="127">
        <v>1311594.6000000001</v>
      </c>
      <c r="AB71" s="127">
        <v>581364.88</v>
      </c>
      <c r="AC71" s="127">
        <v>128584.77</v>
      </c>
    </row>
    <row r="72" spans="1:33" x14ac:dyDescent="0.2">
      <c r="A72" s="270" t="s">
        <v>2270</v>
      </c>
      <c r="B72" s="126">
        <v>492694.95</v>
      </c>
      <c r="C72" s="126">
        <v>0</v>
      </c>
      <c r="D72" s="126">
        <v>113957.71</v>
      </c>
      <c r="E72" s="270">
        <v>379543.75</v>
      </c>
      <c r="F72" s="270">
        <v>176634.45</v>
      </c>
      <c r="O72" s="270">
        <v>188704.4</v>
      </c>
      <c r="P72" s="270">
        <v>1340923.19</v>
      </c>
      <c r="R72" s="100">
        <v>1099.23</v>
      </c>
      <c r="S72" s="100">
        <v>842850.83</v>
      </c>
      <c r="U72" s="100">
        <v>982.74</v>
      </c>
      <c r="V72" s="100">
        <v>1306741.3999999999</v>
      </c>
      <c r="X72" s="100">
        <v>24500</v>
      </c>
      <c r="Y72" s="127">
        <v>1682511.4</v>
      </c>
      <c r="Z72" s="127">
        <v>840</v>
      </c>
      <c r="AB72" s="127">
        <v>345878.16</v>
      </c>
      <c r="AC72" s="127">
        <v>133030.72</v>
      </c>
    </row>
    <row r="73" spans="1:33" x14ac:dyDescent="0.2">
      <c r="A73" s="270" t="s">
        <v>2271</v>
      </c>
      <c r="B73" s="126">
        <v>462705.27</v>
      </c>
      <c r="C73" s="126">
        <v>0</v>
      </c>
      <c r="D73" s="126">
        <v>58771.839999999997</v>
      </c>
      <c r="E73" s="270">
        <v>897666.83</v>
      </c>
      <c r="F73" s="270">
        <v>208899.62</v>
      </c>
      <c r="J73" s="278">
        <v>121650</v>
      </c>
      <c r="L73" s="278">
        <v>934.55</v>
      </c>
      <c r="P73" s="270">
        <v>1529202.14</v>
      </c>
      <c r="S73" s="100">
        <v>714616.31999999995</v>
      </c>
      <c r="U73" s="100">
        <v>1861.78</v>
      </c>
      <c r="V73" s="100">
        <v>1106309.7</v>
      </c>
      <c r="Y73" s="127">
        <v>1449411.7</v>
      </c>
      <c r="AB73" s="127">
        <v>379492.69</v>
      </c>
      <c r="AC73" s="127">
        <v>191064.15</v>
      </c>
    </row>
    <row r="74" spans="1:33" x14ac:dyDescent="0.2">
      <c r="A74" s="270" t="s">
        <v>2272</v>
      </c>
      <c r="B74" s="126">
        <v>616367.31000000006</v>
      </c>
      <c r="C74" s="126">
        <v>0</v>
      </c>
      <c r="D74" s="126">
        <v>56621.39</v>
      </c>
      <c r="E74" s="270">
        <v>996009.49</v>
      </c>
      <c r="F74" s="270">
        <v>336292.16</v>
      </c>
      <c r="J74" s="278">
        <v>0</v>
      </c>
      <c r="K74" s="278">
        <v>33400</v>
      </c>
      <c r="P74" s="270">
        <v>464694.52</v>
      </c>
      <c r="S74" s="100">
        <v>684593.72</v>
      </c>
      <c r="T74" s="100">
        <v>1600</v>
      </c>
      <c r="U74" s="100">
        <v>1071.24</v>
      </c>
      <c r="V74" s="100">
        <v>1012198.3</v>
      </c>
      <c r="Y74" s="127">
        <v>1009668.3</v>
      </c>
      <c r="AB74" s="127">
        <v>264970.94</v>
      </c>
      <c r="AC74" s="127">
        <v>131086.38</v>
      </c>
    </row>
    <row r="75" spans="1:33" x14ac:dyDescent="0.2">
      <c r="A75" s="270" t="s">
        <v>2273</v>
      </c>
      <c r="B75" s="126">
        <v>396842.63</v>
      </c>
      <c r="C75" s="126">
        <v>0</v>
      </c>
      <c r="D75" s="126">
        <v>65247.83</v>
      </c>
      <c r="E75" s="270">
        <v>1321968.1100000001</v>
      </c>
      <c r="F75" s="270">
        <v>192257.36</v>
      </c>
      <c r="J75" s="278">
        <v>13141.39</v>
      </c>
      <c r="L75" s="278">
        <v>281.62</v>
      </c>
      <c r="O75" s="270">
        <v>347.45</v>
      </c>
      <c r="P75" s="270">
        <v>961521.58</v>
      </c>
      <c r="S75" s="100">
        <v>1015514.7</v>
      </c>
      <c r="T75" s="100">
        <v>7200</v>
      </c>
      <c r="U75" s="100">
        <v>1170.0899999999999</v>
      </c>
      <c r="V75" s="100">
        <v>814375.2</v>
      </c>
      <c r="X75" s="100">
        <v>17500</v>
      </c>
      <c r="Y75" s="127">
        <v>1250015.2</v>
      </c>
      <c r="AB75" s="127">
        <v>277869.23</v>
      </c>
      <c r="AC75" s="127">
        <v>266975.38</v>
      </c>
    </row>
    <row r="76" spans="1:33" x14ac:dyDescent="0.2">
      <c r="A76" s="270" t="s">
        <v>2274</v>
      </c>
      <c r="B76" s="126">
        <v>681730.18</v>
      </c>
      <c r="C76" s="126">
        <v>0</v>
      </c>
      <c r="D76" s="126">
        <v>114324.06</v>
      </c>
      <c r="E76" s="270">
        <v>1576382.88</v>
      </c>
      <c r="F76" s="270">
        <v>308696.08</v>
      </c>
      <c r="I76" s="278">
        <v>5500</v>
      </c>
      <c r="J76" s="278">
        <v>6150</v>
      </c>
      <c r="O76" s="270">
        <v>89937.18</v>
      </c>
      <c r="P76" s="270">
        <v>2317512.06</v>
      </c>
      <c r="S76" s="100">
        <v>878861.63</v>
      </c>
      <c r="U76" s="100">
        <v>960.32</v>
      </c>
      <c r="V76" s="100">
        <v>651029.19999999995</v>
      </c>
      <c r="X76" s="100">
        <v>13500</v>
      </c>
      <c r="Y76" s="127">
        <v>978539.2</v>
      </c>
      <c r="AB76" s="127">
        <v>292368.21999999997</v>
      </c>
      <c r="AC76" s="127">
        <v>111797.38</v>
      </c>
    </row>
    <row r="77" spans="1:33" x14ac:dyDescent="0.2">
      <c r="A77" s="270" t="s">
        <v>2275</v>
      </c>
      <c r="B77" s="126">
        <v>529620.56999999995</v>
      </c>
      <c r="C77" s="126">
        <v>0</v>
      </c>
      <c r="D77" s="126">
        <v>63034.69</v>
      </c>
      <c r="E77" s="270">
        <v>587190.28</v>
      </c>
      <c r="F77" s="270">
        <v>273168.49</v>
      </c>
      <c r="I77" s="278">
        <v>0</v>
      </c>
      <c r="J77" s="278">
        <v>9094</v>
      </c>
      <c r="K77" s="278">
        <v>195860</v>
      </c>
      <c r="L77" s="278">
        <v>166000</v>
      </c>
      <c r="O77" s="270">
        <v>-285309.84999999998</v>
      </c>
      <c r="P77" s="270">
        <v>2233839.69</v>
      </c>
      <c r="S77" s="100">
        <v>1192965.71</v>
      </c>
      <c r="U77" s="100">
        <v>698.47</v>
      </c>
      <c r="V77" s="100">
        <v>960035</v>
      </c>
      <c r="X77" s="100">
        <v>142600</v>
      </c>
      <c r="Y77" s="127">
        <v>1321575</v>
      </c>
      <c r="AB77" s="127">
        <v>424470.88</v>
      </c>
      <c r="AC77" s="127">
        <v>135601.74</v>
      </c>
    </row>
    <row r="78" spans="1:33" x14ac:dyDescent="0.2">
      <c r="A78" s="270" t="s">
        <v>2347</v>
      </c>
      <c r="B78" s="126">
        <v>725125.27</v>
      </c>
      <c r="C78" s="126">
        <v>0</v>
      </c>
      <c r="D78" s="126">
        <v>109388.24</v>
      </c>
      <c r="E78" s="270">
        <v>371467.63</v>
      </c>
      <c r="F78" s="270">
        <v>509833.87</v>
      </c>
      <c r="L78" s="278">
        <v>1532.73</v>
      </c>
      <c r="O78" s="270">
        <v>43711</v>
      </c>
      <c r="P78" s="270">
        <v>2560558.21</v>
      </c>
      <c r="S78" s="100">
        <v>712010.52</v>
      </c>
      <c r="T78" s="100">
        <v>61075</v>
      </c>
      <c r="U78" s="100">
        <v>1095.75</v>
      </c>
      <c r="V78" s="100">
        <v>584782.19999999995</v>
      </c>
      <c r="Y78" s="127">
        <v>815902.2</v>
      </c>
      <c r="AB78" s="127">
        <v>417588.83</v>
      </c>
      <c r="AC78" s="127">
        <v>95127.94</v>
      </c>
      <c r="AG78" s="127">
        <v>17.41</v>
      </c>
    </row>
    <row r="79" spans="1:33" x14ac:dyDescent="0.2">
      <c r="A79" s="270" t="s">
        <v>2276</v>
      </c>
      <c r="B79" s="126">
        <v>312324.86</v>
      </c>
      <c r="C79" s="126">
        <v>0</v>
      </c>
      <c r="D79" s="126">
        <v>35026.49</v>
      </c>
      <c r="E79" s="270">
        <v>351053.09</v>
      </c>
      <c r="F79" s="270">
        <v>654107.31000000006</v>
      </c>
      <c r="J79" s="278">
        <v>4691.71</v>
      </c>
      <c r="N79" s="270">
        <v>-58902.06</v>
      </c>
      <c r="O79" s="270">
        <v>-819871.2</v>
      </c>
      <c r="P79" s="270">
        <v>2103024.29</v>
      </c>
      <c r="S79" s="100">
        <v>594589.30000000005</v>
      </c>
      <c r="U79" s="100">
        <v>312.95</v>
      </c>
      <c r="V79" s="100">
        <v>1403830</v>
      </c>
      <c r="Y79" s="127">
        <v>1314152</v>
      </c>
      <c r="AA79" s="127">
        <v>17192</v>
      </c>
      <c r="AB79" s="127">
        <v>369326.43</v>
      </c>
      <c r="AC79" s="127">
        <v>159528.87</v>
      </c>
      <c r="AG79" s="127">
        <v>303.94</v>
      </c>
    </row>
    <row r="80" spans="1:33" x14ac:dyDescent="0.2">
      <c r="A80" s="270" t="s">
        <v>2277</v>
      </c>
      <c r="B80" s="126">
        <v>154262.41</v>
      </c>
      <c r="C80" s="126">
        <v>0</v>
      </c>
      <c r="D80" s="126">
        <v>52855.18</v>
      </c>
      <c r="E80" s="270">
        <v>267915.01</v>
      </c>
      <c r="F80" s="270">
        <v>91305.02</v>
      </c>
      <c r="J80" s="278">
        <v>15100</v>
      </c>
      <c r="K80" s="278">
        <v>43200</v>
      </c>
      <c r="N80" s="270">
        <v>-696928.37</v>
      </c>
      <c r="O80" s="270">
        <v>67948.179999999993</v>
      </c>
      <c r="P80" s="270">
        <v>1431387.54</v>
      </c>
      <c r="S80" s="100">
        <v>417483.96</v>
      </c>
      <c r="U80" s="100">
        <v>523.4</v>
      </c>
      <c r="V80" s="100">
        <v>1025560</v>
      </c>
      <c r="Y80" s="127">
        <v>1150420</v>
      </c>
      <c r="AB80" s="127">
        <v>391550.43</v>
      </c>
      <c r="AC80" s="127">
        <v>184895.39</v>
      </c>
      <c r="AG80" s="127">
        <v>272.27</v>
      </c>
    </row>
    <row r="81" spans="1:33" x14ac:dyDescent="0.2">
      <c r="A81" s="270" t="s">
        <v>2278</v>
      </c>
      <c r="B81" s="126">
        <v>528806.62</v>
      </c>
      <c r="C81" s="126">
        <v>0</v>
      </c>
      <c r="D81" s="126">
        <v>27477.87</v>
      </c>
      <c r="E81" s="270">
        <v>497321.1</v>
      </c>
      <c r="F81" s="270">
        <v>787648.38</v>
      </c>
      <c r="J81" s="278">
        <v>73850.41</v>
      </c>
      <c r="L81" s="278">
        <v>2748.3</v>
      </c>
      <c r="N81" s="270">
        <v>-172699.86</v>
      </c>
      <c r="O81" s="270">
        <v>-115063.15</v>
      </c>
      <c r="P81" s="270">
        <v>2015625.01</v>
      </c>
      <c r="R81" s="100">
        <v>159.84</v>
      </c>
      <c r="S81" s="100">
        <v>775824.72</v>
      </c>
      <c r="T81" s="100">
        <v>600</v>
      </c>
      <c r="V81" s="100">
        <v>1339110</v>
      </c>
      <c r="X81" s="100">
        <v>114100</v>
      </c>
      <c r="Y81" s="127">
        <v>1694240</v>
      </c>
      <c r="AA81" s="127">
        <v>17096</v>
      </c>
      <c r="AB81" s="127">
        <v>305811.25</v>
      </c>
      <c r="AC81" s="127">
        <v>171442.16</v>
      </c>
      <c r="AG81" s="127">
        <v>547.89</v>
      </c>
    </row>
    <row r="82" spans="1:33" x14ac:dyDescent="0.2">
      <c r="A82" s="270" t="s">
        <v>2279</v>
      </c>
      <c r="B82" s="126">
        <v>303974.53999999998</v>
      </c>
      <c r="C82" s="126">
        <v>0</v>
      </c>
      <c r="D82" s="126">
        <v>31375.25</v>
      </c>
      <c r="E82" s="270">
        <v>465083.85</v>
      </c>
      <c r="F82" s="270">
        <v>324712.57</v>
      </c>
      <c r="J82" s="278">
        <v>10800</v>
      </c>
      <c r="K82" s="278">
        <v>132034</v>
      </c>
      <c r="O82" s="270">
        <v>-180177.09</v>
      </c>
      <c r="P82" s="270">
        <v>1211911.4099999999</v>
      </c>
      <c r="S82" s="100">
        <v>719606.45</v>
      </c>
      <c r="U82" s="100">
        <v>572.78</v>
      </c>
      <c r="V82" s="100">
        <v>1245400</v>
      </c>
      <c r="Y82" s="127">
        <v>1515290</v>
      </c>
      <c r="AA82" s="127">
        <v>1200</v>
      </c>
      <c r="AB82" s="127">
        <v>334412.68</v>
      </c>
      <c r="AC82" s="127">
        <v>153853.66</v>
      </c>
    </row>
    <row r="83" spans="1:33" x14ac:dyDescent="0.2">
      <c r="A83" s="270" t="s">
        <v>2280</v>
      </c>
      <c r="B83" s="126">
        <v>298559.45</v>
      </c>
      <c r="C83" s="126">
        <v>0</v>
      </c>
      <c r="D83" s="126">
        <v>44207.16</v>
      </c>
      <c r="E83" s="270">
        <v>699388.16</v>
      </c>
      <c r="F83" s="270">
        <v>143088.51999999999</v>
      </c>
      <c r="K83" s="278">
        <v>0</v>
      </c>
      <c r="N83" s="270">
        <v>-236855.16</v>
      </c>
      <c r="O83" s="270">
        <v>-355341.05</v>
      </c>
      <c r="P83" s="270">
        <v>1745362.84</v>
      </c>
      <c r="S83" s="100">
        <v>527739.72</v>
      </c>
      <c r="T83" s="100">
        <v>342245</v>
      </c>
      <c r="U83" s="100">
        <v>665.39</v>
      </c>
      <c r="V83" s="100">
        <v>1521450</v>
      </c>
      <c r="X83" s="100">
        <v>910</v>
      </c>
      <c r="Y83" s="127">
        <v>1702890</v>
      </c>
      <c r="AA83" s="127">
        <v>8749</v>
      </c>
      <c r="AB83" s="127">
        <v>516045.26</v>
      </c>
      <c r="AC83" s="127">
        <v>129396.1</v>
      </c>
    </row>
    <row r="84" spans="1:33" x14ac:dyDescent="0.2">
      <c r="A84" s="270" t="s">
        <v>2281</v>
      </c>
      <c r="B84" s="126">
        <v>293005.19</v>
      </c>
      <c r="C84" s="126">
        <v>0</v>
      </c>
      <c r="D84" s="126">
        <v>38620.06</v>
      </c>
      <c r="E84" s="270">
        <v>996783.96</v>
      </c>
      <c r="F84" s="270">
        <v>384314.76</v>
      </c>
      <c r="J84" s="278">
        <v>13768.8</v>
      </c>
      <c r="N84" s="270">
        <v>-348891.95</v>
      </c>
      <c r="P84" s="270">
        <v>1929262.58</v>
      </c>
      <c r="S84" s="100">
        <v>648965.67000000004</v>
      </c>
      <c r="T84" s="100">
        <v>73250</v>
      </c>
      <c r="U84" s="100">
        <v>519.35</v>
      </c>
      <c r="V84" s="100">
        <v>1123380</v>
      </c>
      <c r="X84" s="100">
        <v>177176</v>
      </c>
      <c r="Y84" s="127">
        <v>1349300</v>
      </c>
      <c r="AA84" s="127">
        <v>11447</v>
      </c>
      <c r="AB84" s="127">
        <v>365454.71</v>
      </c>
      <c r="AC84" s="127">
        <v>169772</v>
      </c>
      <c r="AG84" s="127">
        <v>1209.77</v>
      </c>
    </row>
    <row r="85" spans="1:33" x14ac:dyDescent="0.2">
      <c r="A85" s="270" t="s">
        <v>2282</v>
      </c>
      <c r="B85" s="126">
        <v>514348.44</v>
      </c>
      <c r="C85" s="126">
        <v>0</v>
      </c>
      <c r="D85" s="126">
        <v>41231.33</v>
      </c>
      <c r="E85" s="270">
        <v>382084.39</v>
      </c>
      <c r="F85" s="270">
        <v>269599.01</v>
      </c>
      <c r="N85" s="270">
        <v>-404779.84</v>
      </c>
      <c r="O85" s="270">
        <v>638.03</v>
      </c>
      <c r="P85" s="270">
        <v>1851699.47</v>
      </c>
      <c r="S85" s="100">
        <v>530247.06000000006</v>
      </c>
      <c r="U85" s="100">
        <v>4454.28</v>
      </c>
      <c r="V85" s="100">
        <v>1096480</v>
      </c>
      <c r="Y85" s="127">
        <v>1444650</v>
      </c>
      <c r="AA85" s="127">
        <v>7284</v>
      </c>
      <c r="AB85" s="127">
        <v>244994.93</v>
      </c>
      <c r="AC85" s="127">
        <v>166149.48000000001</v>
      </c>
      <c r="AG85" s="127">
        <v>572.41999999999996</v>
      </c>
    </row>
    <row r="86" spans="1:33" x14ac:dyDescent="0.2">
      <c r="A86" s="270" t="s">
        <v>2283</v>
      </c>
      <c r="B86" s="126">
        <v>377614.01</v>
      </c>
      <c r="C86" s="126">
        <v>0</v>
      </c>
      <c r="D86" s="126">
        <v>43234.68</v>
      </c>
      <c r="E86" s="270">
        <v>612859.87</v>
      </c>
      <c r="F86" s="270">
        <v>155126.76999999999</v>
      </c>
      <c r="O86" s="270">
        <v>-327045.09000000003</v>
      </c>
      <c r="P86" s="270">
        <v>1211766.1200000001</v>
      </c>
      <c r="S86" s="100">
        <v>602941.9</v>
      </c>
      <c r="T86" s="100">
        <v>154940</v>
      </c>
      <c r="U86" s="100">
        <v>816.94</v>
      </c>
      <c r="V86" s="100">
        <v>995630</v>
      </c>
      <c r="X86" s="100">
        <v>229380</v>
      </c>
      <c r="Y86" s="127">
        <v>1418356</v>
      </c>
      <c r="AA86" s="127">
        <v>4400</v>
      </c>
      <c r="AB86" s="127">
        <v>200082.98</v>
      </c>
      <c r="AC86" s="127">
        <v>31176.43</v>
      </c>
      <c r="AG86" s="127">
        <v>291.13</v>
      </c>
    </row>
    <row r="87" spans="1:33" x14ac:dyDescent="0.2">
      <c r="A87" s="270" t="s">
        <v>2284</v>
      </c>
      <c r="B87" s="126">
        <v>406388.24</v>
      </c>
      <c r="C87" s="126">
        <v>26368</v>
      </c>
      <c r="D87" s="126">
        <v>41848.6</v>
      </c>
      <c r="E87" s="270">
        <v>83561.09</v>
      </c>
      <c r="F87" s="270">
        <v>536888.06000000006</v>
      </c>
      <c r="J87" s="278">
        <v>5000</v>
      </c>
      <c r="K87" s="278">
        <v>65000</v>
      </c>
      <c r="L87" s="278">
        <v>2576.0300000000002</v>
      </c>
      <c r="N87" s="270">
        <v>240790.16</v>
      </c>
      <c r="O87" s="270">
        <v>-32572.99</v>
      </c>
      <c r="P87" s="270">
        <v>907622.82</v>
      </c>
      <c r="S87" s="100">
        <v>713996.48</v>
      </c>
      <c r="U87" s="100">
        <v>2686.08</v>
      </c>
      <c r="V87" s="100">
        <v>1364370</v>
      </c>
      <c r="Y87" s="127">
        <v>1517870</v>
      </c>
      <c r="Z87" s="127">
        <v>18548</v>
      </c>
      <c r="AA87" s="127">
        <v>2184</v>
      </c>
      <c r="AB87" s="127">
        <v>555767.34</v>
      </c>
      <c r="AC87" s="127">
        <v>76999.17</v>
      </c>
      <c r="AG87" s="127">
        <v>436.08</v>
      </c>
    </row>
    <row r="88" spans="1:33" x14ac:dyDescent="0.2">
      <c r="A88" s="270" t="s">
        <v>2354</v>
      </c>
      <c r="B88" s="126">
        <v>197407.98</v>
      </c>
      <c r="C88" s="126">
        <v>26386</v>
      </c>
      <c r="D88" s="126">
        <v>15726.32</v>
      </c>
      <c r="E88" s="270">
        <v>754988.11</v>
      </c>
      <c r="F88" s="270">
        <v>113414.64</v>
      </c>
      <c r="J88" s="278">
        <v>21771.81</v>
      </c>
      <c r="K88" s="278">
        <v>125448</v>
      </c>
      <c r="N88" s="270">
        <v>-566780.43000000005</v>
      </c>
      <c r="O88" s="270">
        <v>-10764.92</v>
      </c>
      <c r="P88" s="270">
        <v>1583723.57</v>
      </c>
      <c r="S88" s="100">
        <v>475647.82</v>
      </c>
      <c r="U88" s="100">
        <v>292.18</v>
      </c>
      <c r="V88" s="100">
        <v>1327280</v>
      </c>
      <c r="Y88" s="127">
        <v>1515830</v>
      </c>
      <c r="AA88" s="127">
        <v>2738</v>
      </c>
      <c r="AB88" s="127">
        <v>165893.57</v>
      </c>
      <c r="AC88" s="127">
        <v>154808.24</v>
      </c>
      <c r="AE88" s="127">
        <v>5320.88</v>
      </c>
      <c r="AG88" s="127">
        <v>334.29</v>
      </c>
    </row>
    <row r="89" spans="1:33" x14ac:dyDescent="0.2">
      <c r="A89" s="270" t="s">
        <v>2285</v>
      </c>
      <c r="B89" s="126">
        <v>295454.78000000003</v>
      </c>
      <c r="C89" s="126">
        <v>0</v>
      </c>
      <c r="D89" s="126">
        <v>284553.25</v>
      </c>
      <c r="E89" s="270">
        <v>214889.43</v>
      </c>
      <c r="F89" s="270">
        <v>8</v>
      </c>
      <c r="J89" s="278">
        <v>6150</v>
      </c>
      <c r="O89" s="270">
        <v>16686.54</v>
      </c>
      <c r="P89" s="270">
        <v>378263.7</v>
      </c>
      <c r="S89" s="100">
        <v>796626</v>
      </c>
      <c r="T89" s="100">
        <v>256400</v>
      </c>
      <c r="U89" s="100">
        <v>666.86</v>
      </c>
      <c r="Y89" s="127">
        <v>161113</v>
      </c>
      <c r="AA89" s="127">
        <v>1928</v>
      </c>
      <c r="AB89" s="127">
        <v>360407.46</v>
      </c>
      <c r="AC89" s="127">
        <v>71628.179999999993</v>
      </c>
    </row>
    <row r="90" spans="1:33" x14ac:dyDescent="0.2">
      <c r="A90" s="270" t="s">
        <v>2286</v>
      </c>
      <c r="B90" s="126">
        <v>296785.65999999997</v>
      </c>
      <c r="C90" s="126">
        <v>0</v>
      </c>
      <c r="D90" s="126">
        <v>21210.45</v>
      </c>
      <c r="E90" s="270">
        <v>306090.32</v>
      </c>
      <c r="F90" s="270">
        <v>109680.46</v>
      </c>
      <c r="I90" s="278">
        <v>6000</v>
      </c>
      <c r="J90" s="278">
        <v>14720</v>
      </c>
      <c r="O90" s="270">
        <v>1178.08</v>
      </c>
      <c r="P90" s="270">
        <v>646850.12</v>
      </c>
      <c r="S90" s="100">
        <v>483560.79</v>
      </c>
      <c r="T90" s="100">
        <v>97167</v>
      </c>
      <c r="U90" s="100">
        <v>669.35</v>
      </c>
      <c r="V90" s="100">
        <v>319802</v>
      </c>
      <c r="Y90" s="127">
        <v>409622</v>
      </c>
      <c r="AB90" s="127">
        <v>208985.5</v>
      </c>
      <c r="AC90" s="127">
        <v>144574.95000000001</v>
      </c>
    </row>
    <row r="91" spans="1:33" x14ac:dyDescent="0.2">
      <c r="A91" s="270" t="s">
        <v>2287</v>
      </c>
      <c r="B91" s="126">
        <v>150204.73000000001</v>
      </c>
      <c r="C91" s="126">
        <v>24000</v>
      </c>
      <c r="D91" s="126">
        <v>69729.56</v>
      </c>
      <c r="E91" s="270">
        <v>2946482.99</v>
      </c>
      <c r="F91" s="270">
        <v>238217.45</v>
      </c>
      <c r="I91" s="278">
        <v>5000</v>
      </c>
      <c r="J91" s="278">
        <v>6150</v>
      </c>
      <c r="P91" s="270">
        <v>3382854.97</v>
      </c>
      <c r="S91" s="100">
        <v>776633.28</v>
      </c>
      <c r="T91" s="100">
        <v>113200</v>
      </c>
      <c r="U91" s="100">
        <v>487.57</v>
      </c>
      <c r="V91" s="100">
        <v>1169874</v>
      </c>
      <c r="X91" s="100">
        <v>132300</v>
      </c>
      <c r="Y91" s="127">
        <v>1424034</v>
      </c>
      <c r="AB91" s="127">
        <v>321043.45</v>
      </c>
      <c r="AC91" s="127">
        <v>264160.64000000001</v>
      </c>
    </row>
    <row r="92" spans="1:33" x14ac:dyDescent="0.2">
      <c r="A92" s="270" t="s">
        <v>2288</v>
      </c>
      <c r="B92" s="126">
        <v>303741.01</v>
      </c>
      <c r="C92" s="126">
        <v>13000</v>
      </c>
      <c r="D92" s="126">
        <v>156152.09</v>
      </c>
      <c r="E92" s="270">
        <v>458929.98</v>
      </c>
      <c r="F92" s="270">
        <v>207786.83</v>
      </c>
      <c r="I92" s="278">
        <v>5100</v>
      </c>
      <c r="J92" s="278">
        <v>5730</v>
      </c>
      <c r="O92" s="270">
        <v>5661.82</v>
      </c>
      <c r="P92" s="270">
        <v>1045747.78</v>
      </c>
      <c r="S92" s="100">
        <v>625135.91</v>
      </c>
      <c r="T92" s="100">
        <v>35800</v>
      </c>
      <c r="U92" s="100">
        <v>1420.78</v>
      </c>
      <c r="V92" s="100">
        <v>813572.6</v>
      </c>
      <c r="Y92" s="127">
        <v>896822.6</v>
      </c>
      <c r="AB92" s="127">
        <v>327202.46000000002</v>
      </c>
      <c r="AC92" s="127">
        <v>116018.92</v>
      </c>
    </row>
    <row r="93" spans="1:33" x14ac:dyDescent="0.2">
      <c r="A93" s="270" t="s">
        <v>2289</v>
      </c>
      <c r="B93" s="126">
        <v>98226.73</v>
      </c>
      <c r="C93" s="126">
        <v>3000</v>
      </c>
      <c r="D93" s="126">
        <v>42901</v>
      </c>
      <c r="E93" s="270">
        <v>42276.35</v>
      </c>
      <c r="F93" s="270">
        <v>151213.71</v>
      </c>
      <c r="P93" s="270">
        <v>320699.84999999998</v>
      </c>
      <c r="S93" s="100">
        <v>593761.89</v>
      </c>
      <c r="U93" s="100">
        <v>634.20000000000005</v>
      </c>
      <c r="V93" s="100">
        <v>1121232</v>
      </c>
      <c r="Y93" s="127">
        <v>1306015</v>
      </c>
      <c r="AB93" s="127">
        <v>263110.77</v>
      </c>
      <c r="AC93" s="127">
        <v>42163.38</v>
      </c>
    </row>
    <row r="94" spans="1:33" x14ac:dyDescent="0.2">
      <c r="A94" s="270" t="s">
        <v>2290</v>
      </c>
      <c r="B94" s="126">
        <v>277090.19</v>
      </c>
      <c r="C94" s="126">
        <v>0</v>
      </c>
      <c r="D94" s="126">
        <v>17058.95</v>
      </c>
      <c r="E94" s="270">
        <v>696086.38</v>
      </c>
      <c r="F94" s="270">
        <v>3648.86</v>
      </c>
      <c r="O94" s="270">
        <v>2408.91</v>
      </c>
      <c r="P94" s="270">
        <v>784633.1</v>
      </c>
      <c r="S94" s="100">
        <v>464626.3</v>
      </c>
      <c r="T94" s="100">
        <v>75115</v>
      </c>
      <c r="U94" s="100">
        <v>743.56</v>
      </c>
      <c r="V94" s="100">
        <v>561160</v>
      </c>
      <c r="X94" s="100">
        <v>147294</v>
      </c>
      <c r="Y94" s="127">
        <v>741480</v>
      </c>
      <c r="AB94" s="127">
        <v>148322.91</v>
      </c>
      <c r="AC94" s="127">
        <v>103796.58</v>
      </c>
    </row>
    <row r="95" spans="1:33" x14ac:dyDescent="0.2">
      <c r="A95" s="270" t="s">
        <v>2291</v>
      </c>
      <c r="B95" s="126">
        <v>449274.03</v>
      </c>
      <c r="C95" s="126">
        <v>0</v>
      </c>
      <c r="D95" s="126">
        <v>52988.62</v>
      </c>
      <c r="E95" s="270">
        <v>172550.45</v>
      </c>
      <c r="F95" s="270">
        <v>479153.98</v>
      </c>
      <c r="I95" s="278">
        <v>6000</v>
      </c>
      <c r="J95" s="278">
        <v>20150</v>
      </c>
      <c r="P95" s="270">
        <v>573056.03</v>
      </c>
      <c r="R95" s="100">
        <v>2506.9</v>
      </c>
      <c r="S95" s="100">
        <v>1140770.97</v>
      </c>
      <c r="T95" s="100">
        <v>89310</v>
      </c>
      <c r="V95" s="100">
        <v>1237710</v>
      </c>
      <c r="X95" s="100">
        <v>143262</v>
      </c>
      <c r="Y95" s="127">
        <v>1346160</v>
      </c>
      <c r="AB95" s="127">
        <v>568625.66</v>
      </c>
      <c r="AC95" s="127">
        <v>116819.16</v>
      </c>
    </row>
    <row r="96" spans="1:33" x14ac:dyDescent="0.2">
      <c r="A96" s="270" t="s">
        <v>2292</v>
      </c>
      <c r="B96" s="126">
        <v>195074.86</v>
      </c>
      <c r="C96" s="126">
        <v>0</v>
      </c>
      <c r="D96" s="126">
        <v>168245.87</v>
      </c>
      <c r="E96" s="270">
        <v>1653422.84</v>
      </c>
      <c r="F96" s="270">
        <v>160391.23000000001</v>
      </c>
      <c r="I96" s="278">
        <v>6000</v>
      </c>
      <c r="J96" s="278">
        <v>6150</v>
      </c>
      <c r="O96" s="270">
        <v>2118.79</v>
      </c>
      <c r="P96" s="270">
        <v>1997218.5</v>
      </c>
      <c r="S96" s="100">
        <v>530148.52</v>
      </c>
      <c r="T96" s="100">
        <v>30150</v>
      </c>
      <c r="U96" s="100">
        <v>1440.5</v>
      </c>
      <c r="V96" s="100">
        <v>804420</v>
      </c>
      <c r="X96" s="100">
        <v>161532</v>
      </c>
      <c r="Y96" s="127">
        <v>1011150</v>
      </c>
      <c r="AB96" s="127">
        <v>191636.35</v>
      </c>
      <c r="AC96" s="127">
        <v>145700.16</v>
      </c>
    </row>
    <row r="97" spans="1:33" x14ac:dyDescent="0.2">
      <c r="A97" s="270" t="s">
        <v>2293</v>
      </c>
      <c r="B97" s="126">
        <v>195909.32</v>
      </c>
      <c r="C97" s="126">
        <v>0</v>
      </c>
      <c r="D97" s="126">
        <v>19400.89</v>
      </c>
      <c r="E97" s="270">
        <v>220301.83</v>
      </c>
      <c r="F97" s="270">
        <v>152597.43</v>
      </c>
      <c r="I97" s="278">
        <v>5800</v>
      </c>
      <c r="J97" s="278">
        <v>3300</v>
      </c>
      <c r="O97" s="270">
        <v>4633.1899999999996</v>
      </c>
      <c r="P97" s="270">
        <v>569833.9</v>
      </c>
      <c r="S97" s="100">
        <v>577597.43999999994</v>
      </c>
      <c r="T97" s="100">
        <v>62010</v>
      </c>
      <c r="U97" s="100">
        <v>662.34</v>
      </c>
      <c r="V97" s="100">
        <v>1118021.1000000001</v>
      </c>
      <c r="X97" s="100">
        <v>132300</v>
      </c>
      <c r="Y97" s="127">
        <v>1367471.1</v>
      </c>
      <c r="AB97" s="127">
        <v>389723.39</v>
      </c>
      <c r="AC97" s="127">
        <v>53103.01</v>
      </c>
    </row>
    <row r="98" spans="1:33" x14ac:dyDescent="0.2">
      <c r="A98" s="270" t="s">
        <v>2294</v>
      </c>
      <c r="B98" s="126">
        <v>316334.01</v>
      </c>
      <c r="C98" s="126">
        <v>0</v>
      </c>
      <c r="D98" s="126">
        <v>65118.52</v>
      </c>
      <c r="E98" s="270">
        <v>60020.76</v>
      </c>
      <c r="F98" s="270">
        <v>532864.71</v>
      </c>
      <c r="I98" s="278">
        <v>5800</v>
      </c>
      <c r="J98" s="278">
        <v>4638.53</v>
      </c>
      <c r="L98" s="278">
        <v>1939</v>
      </c>
      <c r="O98" s="270">
        <v>13216</v>
      </c>
      <c r="P98" s="270">
        <v>528870.26</v>
      </c>
      <c r="S98" s="100">
        <v>703162.78</v>
      </c>
      <c r="T98" s="100">
        <v>442200</v>
      </c>
      <c r="U98" s="100">
        <v>596.88</v>
      </c>
      <c r="V98" s="100">
        <v>1020660</v>
      </c>
      <c r="X98" s="100">
        <v>63000</v>
      </c>
      <c r="Y98" s="127">
        <v>1253704</v>
      </c>
      <c r="AB98" s="127">
        <v>294992.45</v>
      </c>
    </row>
    <row r="99" spans="1:33" x14ac:dyDescent="0.2">
      <c r="A99" s="270" t="s">
        <v>2295</v>
      </c>
      <c r="B99" s="126">
        <v>315949.46000000002</v>
      </c>
      <c r="C99" s="126">
        <v>30000</v>
      </c>
      <c r="D99" s="126">
        <v>261994.67</v>
      </c>
      <c r="E99" s="270">
        <v>24498.57</v>
      </c>
      <c r="F99" s="270">
        <v>162608.28</v>
      </c>
      <c r="I99" s="278">
        <v>5500</v>
      </c>
      <c r="J99" s="278">
        <v>6300</v>
      </c>
      <c r="O99" s="270">
        <v>4096.88</v>
      </c>
      <c r="P99" s="270">
        <v>713142.2</v>
      </c>
      <c r="S99" s="100">
        <v>1028867.69</v>
      </c>
      <c r="U99" s="100">
        <v>993.65</v>
      </c>
      <c r="V99" s="100">
        <v>1053505</v>
      </c>
      <c r="W99" s="100">
        <v>2</v>
      </c>
      <c r="X99" s="100">
        <v>132300</v>
      </c>
      <c r="Y99" s="127">
        <v>1344477</v>
      </c>
      <c r="AB99" s="127">
        <v>580520.35</v>
      </c>
      <c r="AC99" s="127">
        <v>94388.09</v>
      </c>
    </row>
    <row r="100" spans="1:33" x14ac:dyDescent="0.2">
      <c r="A100" s="270" t="s">
        <v>2296</v>
      </c>
      <c r="B100" s="126">
        <v>233628.15</v>
      </c>
      <c r="C100" s="126">
        <v>0</v>
      </c>
      <c r="D100" s="126">
        <v>42363.35</v>
      </c>
      <c r="E100" s="270">
        <v>385399.09</v>
      </c>
      <c r="F100" s="270">
        <v>204641.68</v>
      </c>
      <c r="I100" s="278">
        <v>6000</v>
      </c>
      <c r="J100" s="278">
        <v>22080</v>
      </c>
      <c r="O100" s="270">
        <v>8923.52</v>
      </c>
      <c r="P100" s="270">
        <v>673323.61</v>
      </c>
      <c r="S100" s="100">
        <v>814540.26</v>
      </c>
      <c r="U100" s="100">
        <v>820.68</v>
      </c>
      <c r="V100" s="100">
        <v>1041350</v>
      </c>
      <c r="Y100" s="127">
        <v>1213610</v>
      </c>
      <c r="AB100" s="127">
        <v>171594.81</v>
      </c>
      <c r="AC100" s="127">
        <v>124801.99</v>
      </c>
    </row>
    <row r="101" spans="1:33" x14ac:dyDescent="0.2">
      <c r="A101" s="270" t="s">
        <v>2297</v>
      </c>
      <c r="B101" s="126">
        <v>258500.5</v>
      </c>
      <c r="C101" s="126">
        <v>0</v>
      </c>
      <c r="D101" s="126">
        <v>709541.86</v>
      </c>
      <c r="E101" s="270">
        <v>3</v>
      </c>
      <c r="F101" s="270">
        <v>338693.86</v>
      </c>
      <c r="I101" s="278">
        <v>5500</v>
      </c>
      <c r="J101" s="278">
        <v>6150</v>
      </c>
      <c r="L101" s="278">
        <v>0</v>
      </c>
      <c r="O101" s="270">
        <v>680.33</v>
      </c>
      <c r="P101" s="270">
        <v>1404582.07</v>
      </c>
      <c r="R101" s="100">
        <v>1164.3</v>
      </c>
      <c r="S101" s="100">
        <v>683584.91</v>
      </c>
      <c r="V101" s="100">
        <v>1107310</v>
      </c>
      <c r="Y101" s="127">
        <v>1174438</v>
      </c>
      <c r="AB101" s="127">
        <v>554174.77</v>
      </c>
      <c r="AC101" s="127">
        <v>46870.62</v>
      </c>
    </row>
    <row r="102" spans="1:33" x14ac:dyDescent="0.2">
      <c r="A102" s="270" t="s">
        <v>2298</v>
      </c>
      <c r="B102" s="126">
        <v>256903.85</v>
      </c>
      <c r="C102" s="126">
        <v>0</v>
      </c>
      <c r="D102" s="126">
        <v>81886.22</v>
      </c>
      <c r="E102" s="270">
        <v>333653.53000000003</v>
      </c>
      <c r="F102" s="270">
        <v>160093.78</v>
      </c>
      <c r="J102" s="278">
        <v>4130</v>
      </c>
      <c r="N102" s="270">
        <v>-368974.66</v>
      </c>
      <c r="O102" s="270">
        <v>222353.05</v>
      </c>
      <c r="P102" s="270">
        <v>852142.64</v>
      </c>
      <c r="S102" s="100">
        <v>623796.93999999994</v>
      </c>
      <c r="T102" s="100">
        <v>130000</v>
      </c>
      <c r="U102" s="100">
        <v>1219.68</v>
      </c>
      <c r="V102" s="100">
        <v>1250820</v>
      </c>
      <c r="Y102" s="127">
        <v>1426390</v>
      </c>
      <c r="AB102" s="127">
        <v>336556.43</v>
      </c>
      <c r="AC102" s="127">
        <v>65959.039999999994</v>
      </c>
    </row>
    <row r="103" spans="1:33" x14ac:dyDescent="0.2">
      <c r="A103" s="270" t="s">
        <v>2301</v>
      </c>
      <c r="B103" s="126">
        <v>294118.65999999997</v>
      </c>
      <c r="C103" s="126">
        <v>0</v>
      </c>
      <c r="D103" s="126">
        <v>47992.57</v>
      </c>
      <c r="E103" s="270">
        <v>86970.6</v>
      </c>
      <c r="F103" s="270">
        <v>-58251.91</v>
      </c>
      <c r="I103" s="278">
        <v>5500</v>
      </c>
      <c r="J103" s="278">
        <v>14740</v>
      </c>
      <c r="O103" s="270">
        <v>22861.49</v>
      </c>
      <c r="P103" s="270">
        <v>474645.55</v>
      </c>
      <c r="S103" s="100">
        <v>606247.77</v>
      </c>
      <c r="U103" s="100">
        <v>1806.93</v>
      </c>
      <c r="V103" s="100">
        <v>1229656.3999999999</v>
      </c>
      <c r="Y103" s="127">
        <v>1306966.3999999999</v>
      </c>
      <c r="AB103" s="127">
        <v>223550.33</v>
      </c>
      <c r="AC103" s="127">
        <v>158496.49</v>
      </c>
    </row>
    <row r="104" spans="1:33" x14ac:dyDescent="0.2">
      <c r="A104" s="270" t="s">
        <v>2302</v>
      </c>
      <c r="B104" s="126">
        <v>187988.8</v>
      </c>
      <c r="C104" s="126">
        <v>15000</v>
      </c>
      <c r="D104" s="126">
        <v>99159.59</v>
      </c>
      <c r="E104" s="270">
        <v>214572.92</v>
      </c>
      <c r="F104" s="270">
        <v>260014.49</v>
      </c>
      <c r="I104" s="278">
        <v>5000</v>
      </c>
      <c r="J104" s="278">
        <v>3000</v>
      </c>
      <c r="O104" s="270">
        <v>7886.1</v>
      </c>
      <c r="P104" s="270">
        <v>1172968.6100000001</v>
      </c>
      <c r="S104" s="100">
        <v>637068.97</v>
      </c>
      <c r="T104" s="100">
        <v>27000</v>
      </c>
      <c r="U104" s="100">
        <v>1054.3</v>
      </c>
      <c r="V104" s="100">
        <v>947300</v>
      </c>
      <c r="X104" s="100">
        <v>132300</v>
      </c>
      <c r="Y104" s="127">
        <v>1204576</v>
      </c>
      <c r="AB104" s="127">
        <v>309308.24</v>
      </c>
      <c r="AC104" s="127">
        <v>197389.44</v>
      </c>
      <c r="AG104" s="127">
        <v>772</v>
      </c>
    </row>
    <row r="105" spans="1:33" x14ac:dyDescent="0.2">
      <c r="A105" s="270" t="s">
        <v>2350</v>
      </c>
      <c r="B105" s="126">
        <v>368752.82</v>
      </c>
      <c r="C105" s="126">
        <v>16400</v>
      </c>
      <c r="D105" s="126">
        <v>75147.649999999994</v>
      </c>
      <c r="E105" s="270">
        <v>449908.91</v>
      </c>
      <c r="F105" s="270">
        <v>53024.59</v>
      </c>
      <c r="I105" s="278">
        <v>5700</v>
      </c>
      <c r="J105" s="278">
        <v>3300</v>
      </c>
      <c r="O105" s="270">
        <v>141287.72</v>
      </c>
      <c r="P105" s="270">
        <v>764463.81</v>
      </c>
      <c r="S105" s="100">
        <v>533259.6</v>
      </c>
      <c r="T105" s="100">
        <v>29550</v>
      </c>
      <c r="U105" s="100">
        <v>1044.1600000000001</v>
      </c>
      <c r="V105" s="100">
        <v>1255940</v>
      </c>
      <c r="X105" s="100">
        <v>201096</v>
      </c>
      <c r="Y105" s="127">
        <v>1468236</v>
      </c>
      <c r="AB105" s="127">
        <v>241397.41</v>
      </c>
      <c r="AC105" s="127">
        <v>150091.38</v>
      </c>
    </row>
    <row r="106" spans="1:33" x14ac:dyDescent="0.2">
      <c r="A106" s="270" t="s">
        <v>2351</v>
      </c>
      <c r="B106" s="126">
        <v>223605.35</v>
      </c>
      <c r="C106" s="126">
        <v>0</v>
      </c>
      <c r="D106" s="126">
        <v>65098.83</v>
      </c>
      <c r="E106" s="270">
        <v>1220284.73</v>
      </c>
      <c r="F106" s="270">
        <v>149637.45000000001</v>
      </c>
      <c r="I106" s="278">
        <v>6000</v>
      </c>
      <c r="J106" s="278">
        <v>3300</v>
      </c>
      <c r="O106" s="270">
        <v>18846.7</v>
      </c>
      <c r="P106" s="270">
        <v>1440238.21</v>
      </c>
      <c r="S106" s="100">
        <v>598771.94999999995</v>
      </c>
      <c r="T106" s="100">
        <v>48318</v>
      </c>
      <c r="U106" s="100">
        <v>616.04</v>
      </c>
      <c r="V106" s="100">
        <v>982457</v>
      </c>
      <c r="Y106" s="127">
        <v>1131677</v>
      </c>
      <c r="AB106" s="127">
        <v>178720.6</v>
      </c>
      <c r="AC106" s="127">
        <v>116727.94</v>
      </c>
    </row>
    <row r="107" spans="1:33" x14ac:dyDescent="0.2">
      <c r="A107" s="270" t="s">
        <v>2356</v>
      </c>
      <c r="B107" s="126">
        <v>599049.88</v>
      </c>
      <c r="C107" s="126">
        <v>0</v>
      </c>
      <c r="D107" s="126">
        <v>93178.87</v>
      </c>
      <c r="E107" s="270">
        <v>2293006.86</v>
      </c>
      <c r="F107" s="270">
        <v>105740.23</v>
      </c>
      <c r="I107" s="278">
        <v>5300</v>
      </c>
      <c r="J107" s="278">
        <v>5700</v>
      </c>
      <c r="P107" s="270">
        <v>2616413.23</v>
      </c>
      <c r="S107" s="100">
        <v>644217.38</v>
      </c>
      <c r="T107" s="100">
        <v>19170</v>
      </c>
      <c r="U107" s="100">
        <v>1497.69</v>
      </c>
      <c r="V107" s="100">
        <v>775350</v>
      </c>
      <c r="X107" s="100">
        <v>358974</v>
      </c>
      <c r="Y107" s="127">
        <v>1045990</v>
      </c>
      <c r="AB107" s="127">
        <v>245386.46</v>
      </c>
    </row>
    <row r="108" spans="1:33" x14ac:dyDescent="0.2">
      <c r="A108" s="270" t="s">
        <v>2304</v>
      </c>
      <c r="B108" s="126">
        <v>200297.38</v>
      </c>
      <c r="C108" s="126">
        <v>0</v>
      </c>
      <c r="D108" s="126">
        <v>48591.11</v>
      </c>
      <c r="E108" s="270">
        <v>209021.88</v>
      </c>
      <c r="F108" s="270">
        <v>92746.41</v>
      </c>
      <c r="J108" s="278">
        <v>18600</v>
      </c>
      <c r="O108" s="270">
        <v>-140.84</v>
      </c>
      <c r="P108" s="270">
        <v>2310952.34</v>
      </c>
      <c r="S108" s="100">
        <v>501273.87</v>
      </c>
      <c r="U108" s="100">
        <v>464.5</v>
      </c>
      <c r="V108" s="100">
        <v>854740</v>
      </c>
      <c r="X108" s="100">
        <v>376200</v>
      </c>
      <c r="Y108" s="127">
        <v>1082510</v>
      </c>
      <c r="AB108" s="127">
        <v>586350.88</v>
      </c>
      <c r="AC108" s="127">
        <v>83481.440000000002</v>
      </c>
    </row>
    <row r="109" spans="1:33" x14ac:dyDescent="0.2">
      <c r="A109" s="270" t="s">
        <v>2305</v>
      </c>
      <c r="B109" s="126">
        <v>520117</v>
      </c>
      <c r="C109" s="126">
        <v>0</v>
      </c>
      <c r="D109" s="126">
        <v>50923.95</v>
      </c>
      <c r="E109" s="270">
        <v>1563533.4</v>
      </c>
      <c r="F109" s="270">
        <v>111852.58</v>
      </c>
      <c r="J109" s="278">
        <v>20900</v>
      </c>
      <c r="O109" s="270">
        <v>-880.73</v>
      </c>
      <c r="P109" s="270">
        <v>1228203.58</v>
      </c>
      <c r="S109" s="100">
        <v>643238.44999999995</v>
      </c>
      <c r="U109" s="100">
        <v>1077.73</v>
      </c>
      <c r="V109" s="100">
        <v>739640</v>
      </c>
      <c r="X109" s="100">
        <v>67200</v>
      </c>
      <c r="Y109" s="127">
        <v>955224</v>
      </c>
      <c r="AB109" s="127">
        <v>433265.61</v>
      </c>
      <c r="AC109" s="127">
        <v>109072.73</v>
      </c>
    </row>
    <row r="110" spans="1:33" x14ac:dyDescent="0.2">
      <c r="A110" s="270" t="s">
        <v>2306</v>
      </c>
      <c r="B110" s="126">
        <v>251237.54</v>
      </c>
      <c r="C110" s="126">
        <v>886.77</v>
      </c>
      <c r="D110" s="126">
        <v>104795.28</v>
      </c>
      <c r="E110" s="270">
        <v>1522206.98</v>
      </c>
      <c r="F110" s="270">
        <v>78373.83</v>
      </c>
      <c r="J110" s="278">
        <v>24600</v>
      </c>
      <c r="O110" s="270">
        <v>-64.819999999999993</v>
      </c>
      <c r="P110" s="270">
        <v>1322855.6000000001</v>
      </c>
      <c r="S110" s="100">
        <v>797533.98</v>
      </c>
      <c r="T110" s="100">
        <v>100000</v>
      </c>
      <c r="U110" s="100">
        <v>169.59</v>
      </c>
      <c r="V110" s="100">
        <v>1091270</v>
      </c>
      <c r="X110" s="100">
        <v>92800</v>
      </c>
      <c r="Y110" s="127">
        <v>1351231</v>
      </c>
      <c r="AA110" s="127">
        <v>11027</v>
      </c>
      <c r="AB110" s="127">
        <v>474097.22</v>
      </c>
      <c r="AC110" s="127">
        <v>106195.88</v>
      </c>
    </row>
    <row r="111" spans="1:33" x14ac:dyDescent="0.2">
      <c r="A111" s="270" t="s">
        <v>2307</v>
      </c>
      <c r="B111" s="126">
        <v>107546.52</v>
      </c>
      <c r="C111" s="126">
        <v>2587.3000000000002</v>
      </c>
      <c r="D111" s="126">
        <v>93137.07</v>
      </c>
      <c r="E111" s="270">
        <v>1477269.81</v>
      </c>
      <c r="F111" s="270">
        <v>388022.73</v>
      </c>
      <c r="J111" s="278">
        <v>22277.18</v>
      </c>
      <c r="O111" s="270">
        <v>-365.86</v>
      </c>
      <c r="P111" s="270">
        <v>2235714.37</v>
      </c>
      <c r="S111" s="100">
        <v>792789.58</v>
      </c>
      <c r="T111" s="100">
        <v>100000</v>
      </c>
      <c r="U111" s="100">
        <v>214.77</v>
      </c>
      <c r="V111" s="100">
        <v>915481.3</v>
      </c>
      <c r="X111" s="100">
        <v>154600</v>
      </c>
      <c r="Y111" s="127">
        <v>1127601.3</v>
      </c>
      <c r="AB111" s="127">
        <v>519481.57</v>
      </c>
      <c r="AC111" s="127">
        <v>286423.43</v>
      </c>
    </row>
    <row r="112" spans="1:33" x14ac:dyDescent="0.2">
      <c r="A112" s="270" t="s">
        <v>2308</v>
      </c>
      <c r="B112" s="126">
        <v>131211.95000000001</v>
      </c>
      <c r="C112" s="126">
        <v>0</v>
      </c>
      <c r="D112" s="126">
        <v>11005.6</v>
      </c>
      <c r="E112" s="270">
        <v>353422.32</v>
      </c>
      <c r="F112" s="270">
        <v>216349.49</v>
      </c>
      <c r="J112" s="278">
        <v>7500</v>
      </c>
      <c r="O112" s="270">
        <v>-700</v>
      </c>
      <c r="P112" s="270">
        <v>1762414.5</v>
      </c>
      <c r="S112" s="100">
        <v>613544.25</v>
      </c>
      <c r="U112" s="100">
        <v>307.72000000000003</v>
      </c>
      <c r="V112" s="100">
        <v>685705.3</v>
      </c>
      <c r="X112" s="100">
        <v>66300</v>
      </c>
      <c r="Y112" s="127">
        <v>889665.3</v>
      </c>
      <c r="AB112" s="127">
        <v>432741.97</v>
      </c>
      <c r="AC112" s="127">
        <v>106970.67</v>
      </c>
    </row>
    <row r="113" spans="1:29" x14ac:dyDescent="0.2">
      <c r="A113" s="270" t="s">
        <v>2309</v>
      </c>
      <c r="B113" s="126">
        <v>278019.96000000002</v>
      </c>
      <c r="C113" s="126">
        <v>3330.5</v>
      </c>
      <c r="D113" s="126">
        <v>13916.08</v>
      </c>
      <c r="E113" s="270">
        <v>2254366.9500000002</v>
      </c>
      <c r="F113" s="270">
        <v>244561.65</v>
      </c>
      <c r="G113" s="270">
        <v>1</v>
      </c>
      <c r="J113" s="278">
        <v>14200</v>
      </c>
      <c r="L113" s="278">
        <v>1293.47</v>
      </c>
      <c r="O113" s="270">
        <v>-222</v>
      </c>
      <c r="P113" s="270">
        <v>513834.47</v>
      </c>
      <c r="S113" s="100">
        <v>500237.59</v>
      </c>
      <c r="T113" s="100">
        <v>26340</v>
      </c>
      <c r="U113" s="100">
        <v>670.76</v>
      </c>
      <c r="V113" s="100">
        <v>672192.8</v>
      </c>
      <c r="X113" s="100">
        <v>82200</v>
      </c>
      <c r="Y113" s="127">
        <v>886992.8</v>
      </c>
      <c r="AB113" s="127">
        <v>279573.64</v>
      </c>
      <c r="AC113" s="127">
        <v>144086.94</v>
      </c>
    </row>
    <row r="114" spans="1:29" x14ac:dyDescent="0.2">
      <c r="A114" s="270" t="s">
        <v>2310</v>
      </c>
      <c r="B114" s="126">
        <v>98700.89</v>
      </c>
      <c r="C114" s="126">
        <v>4387.8100000000004</v>
      </c>
      <c r="D114" s="126">
        <v>24225.88</v>
      </c>
      <c r="E114" s="270">
        <v>906554.42</v>
      </c>
      <c r="F114" s="270">
        <v>170977.85</v>
      </c>
      <c r="J114" s="278">
        <v>22175</v>
      </c>
      <c r="O114" s="270">
        <v>-90.14</v>
      </c>
      <c r="P114" s="270">
        <v>3774792.24</v>
      </c>
      <c r="S114" s="100">
        <v>797111.19</v>
      </c>
      <c r="T114" s="100">
        <v>47350</v>
      </c>
      <c r="U114" s="100">
        <v>165.55</v>
      </c>
      <c r="V114" s="100">
        <v>867088</v>
      </c>
      <c r="X114" s="100">
        <v>225300</v>
      </c>
      <c r="Y114" s="127">
        <v>1173308</v>
      </c>
      <c r="AB114" s="127">
        <v>706210.2</v>
      </c>
      <c r="AC114" s="127">
        <v>167601.76</v>
      </c>
    </row>
    <row r="115" spans="1:29" x14ac:dyDescent="0.2">
      <c r="A115" s="270" t="s">
        <v>2311</v>
      </c>
      <c r="B115" s="126">
        <v>375251.24</v>
      </c>
      <c r="C115" s="126">
        <v>0</v>
      </c>
      <c r="D115" s="126">
        <v>49680.41</v>
      </c>
      <c r="E115" s="270">
        <v>473097.34</v>
      </c>
      <c r="F115" s="270">
        <v>456259.64</v>
      </c>
      <c r="J115" s="278">
        <v>21775</v>
      </c>
      <c r="O115" s="270">
        <v>-207.48</v>
      </c>
      <c r="P115" s="270">
        <v>1908283.93</v>
      </c>
      <c r="S115" s="100">
        <v>646496.99</v>
      </c>
      <c r="T115" s="100">
        <v>132800</v>
      </c>
      <c r="U115" s="100">
        <v>555.19000000000005</v>
      </c>
      <c r="V115" s="100">
        <v>714026.4</v>
      </c>
      <c r="X115" s="100">
        <v>39300</v>
      </c>
      <c r="Y115" s="127">
        <v>909716.4</v>
      </c>
      <c r="AB115" s="127">
        <v>401554.39</v>
      </c>
      <c r="AC115" s="127">
        <v>171885.65</v>
      </c>
    </row>
    <row r="116" spans="1:29" x14ac:dyDescent="0.2">
      <c r="A116" s="270" t="s">
        <v>2312</v>
      </c>
      <c r="B116" s="126">
        <v>208679.54</v>
      </c>
      <c r="C116" s="126">
        <v>0</v>
      </c>
      <c r="D116" s="126">
        <v>58025.39</v>
      </c>
      <c r="E116" s="270">
        <v>1199183.22</v>
      </c>
      <c r="F116" s="270">
        <v>349648.9</v>
      </c>
      <c r="J116" s="278">
        <v>14625</v>
      </c>
      <c r="P116" s="270">
        <v>1980426.11</v>
      </c>
      <c r="S116" s="100">
        <v>591024.56000000006</v>
      </c>
      <c r="T116" s="100">
        <v>157200</v>
      </c>
      <c r="U116" s="100">
        <v>363.03</v>
      </c>
      <c r="V116" s="100">
        <v>608320.19999999995</v>
      </c>
      <c r="X116" s="100">
        <v>68750</v>
      </c>
      <c r="Y116" s="127">
        <v>746620.2</v>
      </c>
      <c r="AB116" s="127">
        <v>444127.96</v>
      </c>
      <c r="AC116" s="127">
        <v>147801.45000000001</v>
      </c>
    </row>
    <row r="117" spans="1:29" x14ac:dyDescent="0.2">
      <c r="A117" s="270" t="s">
        <v>2313</v>
      </c>
      <c r="B117" s="126">
        <v>304627.44</v>
      </c>
      <c r="C117" s="126">
        <v>6087.72</v>
      </c>
      <c r="D117" s="126">
        <v>36523.040000000001</v>
      </c>
      <c r="E117" s="270">
        <v>304481.42</v>
      </c>
      <c r="F117" s="270">
        <v>385441.9</v>
      </c>
      <c r="J117" s="278">
        <v>37700</v>
      </c>
      <c r="O117" s="270">
        <v>336.75</v>
      </c>
      <c r="P117" s="270">
        <v>2133398.12</v>
      </c>
      <c r="S117" s="100">
        <v>882625.08</v>
      </c>
      <c r="T117" s="100">
        <v>20000</v>
      </c>
      <c r="U117" s="100">
        <v>272.37</v>
      </c>
      <c r="V117" s="100">
        <v>1429314.8</v>
      </c>
      <c r="X117" s="100">
        <v>45300</v>
      </c>
      <c r="Y117" s="127">
        <v>1672214.8</v>
      </c>
      <c r="AB117" s="127">
        <v>401302.11</v>
      </c>
      <c r="AC117" s="127">
        <v>151789.73000000001</v>
      </c>
    </row>
    <row r="118" spans="1:29" x14ac:dyDescent="0.2">
      <c r="A118" s="270" t="s">
        <v>2314</v>
      </c>
      <c r="B118" s="126">
        <v>310726.86</v>
      </c>
      <c r="C118" s="126">
        <v>0</v>
      </c>
      <c r="D118" s="126">
        <v>47962.17</v>
      </c>
      <c r="E118" s="270">
        <v>5</v>
      </c>
      <c r="F118" s="270">
        <v>129418.26</v>
      </c>
      <c r="J118" s="278">
        <v>23101.84</v>
      </c>
      <c r="O118" s="270">
        <v>-698.06</v>
      </c>
      <c r="P118" s="270">
        <v>1945240.49</v>
      </c>
      <c r="S118" s="100">
        <v>754776.11</v>
      </c>
      <c r="T118" s="100">
        <v>121650</v>
      </c>
      <c r="U118" s="100">
        <v>225.29</v>
      </c>
      <c r="V118" s="100">
        <v>673519.7</v>
      </c>
      <c r="X118" s="100">
        <v>89300</v>
      </c>
      <c r="Y118" s="127">
        <v>937319.7</v>
      </c>
      <c r="AA118" s="127">
        <v>820</v>
      </c>
      <c r="AB118" s="127">
        <v>312786.09000000003</v>
      </c>
      <c r="AC118" s="127">
        <v>796320.06</v>
      </c>
    </row>
    <row r="119" spans="1:29" x14ac:dyDescent="0.2">
      <c r="A119" s="270" t="s">
        <v>2315</v>
      </c>
      <c r="B119" s="126">
        <v>149116.13</v>
      </c>
      <c r="C119" s="126">
        <v>0</v>
      </c>
      <c r="D119" s="126">
        <v>76310.05</v>
      </c>
      <c r="E119" s="270">
        <v>514118.64</v>
      </c>
      <c r="F119" s="270">
        <v>217557.83</v>
      </c>
      <c r="J119" s="278">
        <v>21700</v>
      </c>
      <c r="O119" s="270">
        <v>9215.35</v>
      </c>
      <c r="P119" s="270">
        <v>2404357.2799999998</v>
      </c>
      <c r="S119" s="100">
        <v>744895.32</v>
      </c>
      <c r="T119" s="100">
        <v>70985</v>
      </c>
      <c r="U119" s="100">
        <v>189.58</v>
      </c>
      <c r="V119" s="100">
        <v>669410</v>
      </c>
      <c r="X119" s="100">
        <v>96930</v>
      </c>
      <c r="Y119" s="127">
        <v>906315.29</v>
      </c>
      <c r="AA119" s="127">
        <v>11247</v>
      </c>
      <c r="AB119" s="127">
        <v>313290.81</v>
      </c>
      <c r="AC119" s="127">
        <v>116729.54</v>
      </c>
    </row>
    <row r="120" spans="1:29" x14ac:dyDescent="0.2">
      <c r="A120" s="270" t="s">
        <v>2316</v>
      </c>
      <c r="B120" s="126">
        <v>386073.04</v>
      </c>
      <c r="C120" s="126">
        <v>3000</v>
      </c>
      <c r="D120" s="126">
        <v>36265.629999999997</v>
      </c>
      <c r="E120" s="270">
        <v>139370.41</v>
      </c>
      <c r="F120" s="270">
        <v>162815.22</v>
      </c>
      <c r="O120" s="270">
        <v>-5654.74</v>
      </c>
      <c r="P120" s="270">
        <v>3154007.83</v>
      </c>
      <c r="S120" s="100">
        <v>677000.28</v>
      </c>
      <c r="T120" s="100">
        <v>83350</v>
      </c>
      <c r="U120" s="100">
        <v>622.36</v>
      </c>
      <c r="V120" s="100">
        <v>778050</v>
      </c>
      <c r="X120" s="100">
        <v>60500</v>
      </c>
      <c r="Y120" s="127">
        <v>984890</v>
      </c>
      <c r="AB120" s="127">
        <v>417597.05</v>
      </c>
      <c r="AC120" s="127">
        <v>100040.29</v>
      </c>
    </row>
    <row r="121" spans="1:29" x14ac:dyDescent="0.2">
      <c r="A121" s="270" t="s">
        <v>2317</v>
      </c>
      <c r="B121" s="126">
        <v>160832.88</v>
      </c>
      <c r="C121" s="126">
        <v>0</v>
      </c>
      <c r="D121" s="126">
        <v>54726.69</v>
      </c>
      <c r="E121" s="270">
        <v>867350.81</v>
      </c>
      <c r="F121" s="270">
        <v>305421.44</v>
      </c>
      <c r="J121" s="278">
        <v>14700</v>
      </c>
      <c r="K121" s="278">
        <v>82750</v>
      </c>
      <c r="N121" s="270">
        <v>-75</v>
      </c>
      <c r="O121" s="270">
        <v>92760</v>
      </c>
      <c r="P121" s="270">
        <v>2272032.2400000002</v>
      </c>
      <c r="S121" s="100">
        <v>894219.69</v>
      </c>
      <c r="U121" s="100">
        <v>310.93</v>
      </c>
      <c r="V121" s="100">
        <v>766728.4</v>
      </c>
      <c r="X121" s="100">
        <v>28800</v>
      </c>
      <c r="Y121" s="127">
        <v>858078.4</v>
      </c>
      <c r="Z121" s="127">
        <v>14160</v>
      </c>
      <c r="AB121" s="127">
        <v>562173.07999999996</v>
      </c>
      <c r="AC121" s="127">
        <v>130303.4</v>
      </c>
    </row>
    <row r="122" spans="1:29" x14ac:dyDescent="0.2">
      <c r="A122" s="270" t="s">
        <v>2318</v>
      </c>
      <c r="B122" s="126">
        <v>224667.46</v>
      </c>
      <c r="C122" s="126">
        <v>0</v>
      </c>
      <c r="D122" s="126">
        <v>238082.39</v>
      </c>
      <c r="E122" s="270">
        <v>437835.4</v>
      </c>
      <c r="F122" s="270">
        <v>105567.08</v>
      </c>
      <c r="J122" s="278">
        <v>13904.14</v>
      </c>
      <c r="O122" s="270">
        <v>1126.21</v>
      </c>
      <c r="P122" s="270">
        <v>1679735.01</v>
      </c>
      <c r="S122" s="100">
        <v>520605.53</v>
      </c>
      <c r="T122" s="100">
        <v>45000</v>
      </c>
      <c r="U122" s="100">
        <v>413.05</v>
      </c>
      <c r="V122" s="100">
        <v>375620</v>
      </c>
      <c r="Y122" s="127">
        <v>539960</v>
      </c>
      <c r="AB122" s="127">
        <v>299894.61</v>
      </c>
      <c r="AC122" s="127">
        <v>96626.1</v>
      </c>
    </row>
    <row r="123" spans="1:29" x14ac:dyDescent="0.2">
      <c r="A123" s="270" t="s">
        <v>2319</v>
      </c>
      <c r="B123" s="126">
        <v>325311.78999999998</v>
      </c>
      <c r="C123" s="126">
        <v>0</v>
      </c>
      <c r="D123" s="126">
        <v>46869.91</v>
      </c>
      <c r="E123" s="270">
        <v>150373.19</v>
      </c>
      <c r="F123" s="270">
        <v>153685.93</v>
      </c>
      <c r="J123" s="278">
        <v>20900</v>
      </c>
      <c r="O123" s="270">
        <v>-96.36</v>
      </c>
      <c r="P123" s="270">
        <v>1611506.92</v>
      </c>
      <c r="S123" s="100">
        <v>574746.04</v>
      </c>
      <c r="U123" s="100">
        <v>646.23</v>
      </c>
      <c r="V123" s="100">
        <v>783920</v>
      </c>
      <c r="X123" s="100">
        <v>103700</v>
      </c>
      <c r="Y123" s="127">
        <v>930732.2</v>
      </c>
      <c r="AB123" s="127">
        <v>421840.76</v>
      </c>
      <c r="AC123" s="127">
        <v>85766.93</v>
      </c>
    </row>
    <row r="124" spans="1:29" x14ac:dyDescent="0.2">
      <c r="A124" s="270" t="s">
        <v>2320</v>
      </c>
      <c r="B124" s="126">
        <v>215612.57</v>
      </c>
      <c r="C124" s="126">
        <v>0</v>
      </c>
      <c r="D124" s="126">
        <v>15968.89</v>
      </c>
      <c r="E124" s="270">
        <v>33218.07</v>
      </c>
      <c r="F124" s="270">
        <v>442392.42</v>
      </c>
      <c r="J124" s="278">
        <v>15000</v>
      </c>
      <c r="P124" s="270">
        <v>667875.67000000004</v>
      </c>
      <c r="S124" s="100">
        <v>630262.49</v>
      </c>
      <c r="T124" s="100">
        <v>72910</v>
      </c>
      <c r="U124" s="100">
        <v>301.87</v>
      </c>
      <c r="V124" s="100">
        <v>629633.81999999995</v>
      </c>
      <c r="X124" s="100">
        <v>93100</v>
      </c>
      <c r="Y124" s="127">
        <v>837260.82</v>
      </c>
      <c r="AA124" s="127">
        <v>360</v>
      </c>
      <c r="AB124" s="127">
        <v>429401.05</v>
      </c>
      <c r="AC124" s="127">
        <v>54861.11</v>
      </c>
    </row>
    <row r="125" spans="1:29" x14ac:dyDescent="0.2">
      <c r="A125" s="270" t="s">
        <v>2321</v>
      </c>
      <c r="B125" s="126">
        <v>172564.66</v>
      </c>
      <c r="C125" s="126">
        <v>1472.16</v>
      </c>
      <c r="D125" s="126">
        <v>54515.38</v>
      </c>
      <c r="E125" s="270">
        <v>754252.74</v>
      </c>
      <c r="F125" s="270">
        <v>236292.29</v>
      </c>
      <c r="G125" s="270">
        <v>3006.21</v>
      </c>
      <c r="J125" s="278">
        <v>16210</v>
      </c>
      <c r="O125" s="270">
        <v>1373.05</v>
      </c>
      <c r="P125" s="270">
        <v>654977.96</v>
      </c>
      <c r="S125" s="100">
        <v>732256.83</v>
      </c>
      <c r="T125" s="100">
        <v>92700</v>
      </c>
      <c r="U125" s="100">
        <v>180.6</v>
      </c>
      <c r="V125" s="100">
        <v>655274.30000000005</v>
      </c>
      <c r="X125" s="100">
        <v>119600</v>
      </c>
      <c r="Y125" s="127">
        <v>847895.3</v>
      </c>
      <c r="AB125" s="127">
        <v>440174.2</v>
      </c>
      <c r="AC125" s="127">
        <v>96016.53</v>
      </c>
    </row>
    <row r="126" spans="1:29" x14ac:dyDescent="0.2">
      <c r="A126" s="270" t="s">
        <v>2322</v>
      </c>
      <c r="B126" s="126">
        <v>294460.86</v>
      </c>
      <c r="C126" s="126">
        <v>0</v>
      </c>
      <c r="D126" s="126">
        <v>234457.34</v>
      </c>
      <c r="E126" s="270">
        <v>620411.92000000004</v>
      </c>
      <c r="F126" s="270">
        <v>37183.800000000003</v>
      </c>
      <c r="J126" s="278">
        <v>6000</v>
      </c>
      <c r="L126" s="278">
        <v>0</v>
      </c>
      <c r="O126" s="270">
        <v>-1850625.04</v>
      </c>
      <c r="P126" s="270">
        <v>3175397.16</v>
      </c>
      <c r="S126" s="100">
        <v>509821.3</v>
      </c>
      <c r="T126" s="100">
        <v>215860</v>
      </c>
      <c r="U126" s="100">
        <v>487.11</v>
      </c>
      <c r="V126" s="100">
        <v>1332170</v>
      </c>
      <c r="Y126" s="127">
        <v>1415580</v>
      </c>
      <c r="AB126" s="127">
        <v>546236.86</v>
      </c>
      <c r="AC126" s="127">
        <v>236380.75</v>
      </c>
    </row>
    <row r="127" spans="1:29" x14ac:dyDescent="0.2">
      <c r="A127" s="270" t="s">
        <v>2323</v>
      </c>
      <c r="B127" s="126">
        <v>139420.75</v>
      </c>
      <c r="C127" s="126">
        <v>0</v>
      </c>
      <c r="D127" s="126">
        <v>4334.6099999999997</v>
      </c>
      <c r="E127" s="270">
        <v>45586.36</v>
      </c>
      <c r="F127" s="270">
        <v>85332.72</v>
      </c>
      <c r="J127" s="278">
        <v>17300</v>
      </c>
      <c r="L127" s="278">
        <v>600</v>
      </c>
      <c r="O127" s="270">
        <v>-594</v>
      </c>
      <c r="P127" s="270">
        <v>1191484.79</v>
      </c>
      <c r="S127" s="100">
        <v>432897.02</v>
      </c>
      <c r="T127" s="100">
        <v>53235</v>
      </c>
      <c r="U127" s="100">
        <v>307.04000000000002</v>
      </c>
      <c r="V127" s="100">
        <v>737960</v>
      </c>
      <c r="Y127" s="127">
        <v>925874</v>
      </c>
      <c r="AB127" s="127">
        <v>372257.8</v>
      </c>
      <c r="AC127" s="127">
        <v>51545.599999999999</v>
      </c>
    </row>
    <row r="128" spans="1:29" x14ac:dyDescent="0.2">
      <c r="A128" s="270" t="s">
        <v>2324</v>
      </c>
      <c r="B128" s="126">
        <v>189488.5</v>
      </c>
      <c r="C128" s="126">
        <v>0</v>
      </c>
      <c r="D128" s="126">
        <v>242675.48</v>
      </c>
      <c r="E128" s="270">
        <v>3189501.17</v>
      </c>
      <c r="F128" s="270">
        <v>123752.12</v>
      </c>
      <c r="J128" s="278">
        <v>4000</v>
      </c>
      <c r="O128" s="270">
        <v>2839536.27</v>
      </c>
      <c r="P128" s="270">
        <v>918887.6</v>
      </c>
      <c r="S128" s="100">
        <v>531742.46</v>
      </c>
      <c r="T128" s="100">
        <v>72800</v>
      </c>
      <c r="U128" s="100">
        <v>202.54</v>
      </c>
      <c r="V128" s="100">
        <v>875430</v>
      </c>
      <c r="X128" s="100">
        <v>17000</v>
      </c>
      <c r="Y128" s="127">
        <v>1089895</v>
      </c>
      <c r="AB128" s="127">
        <v>268657.02</v>
      </c>
      <c r="AC128" s="127">
        <v>144454.57999999999</v>
      </c>
    </row>
    <row r="129" spans="1:33" x14ac:dyDescent="0.2">
      <c r="A129" s="270" t="s">
        <v>2325</v>
      </c>
      <c r="B129" s="126">
        <v>89979.37</v>
      </c>
      <c r="C129" s="126">
        <v>0</v>
      </c>
      <c r="D129" s="126">
        <v>43379.5</v>
      </c>
      <c r="E129" s="270">
        <v>272249.71000000002</v>
      </c>
      <c r="F129" s="270">
        <v>134174.63</v>
      </c>
      <c r="J129" s="278">
        <v>5000</v>
      </c>
      <c r="L129" s="278">
        <v>555.76</v>
      </c>
      <c r="O129" s="270">
        <v>-1173003.04</v>
      </c>
      <c r="P129" s="270">
        <v>1855787.89</v>
      </c>
      <c r="S129" s="100">
        <v>516250.92</v>
      </c>
      <c r="U129" s="100">
        <v>155.88</v>
      </c>
      <c r="V129" s="100">
        <v>1070630</v>
      </c>
      <c r="Y129" s="127">
        <v>1257070</v>
      </c>
      <c r="AB129" s="127">
        <v>356177.38</v>
      </c>
      <c r="AC129" s="127">
        <v>114664.82</v>
      </c>
    </row>
    <row r="130" spans="1:33" x14ac:dyDescent="0.2">
      <c r="A130" s="270" t="s">
        <v>2326</v>
      </c>
      <c r="B130" s="126">
        <v>257151.35</v>
      </c>
      <c r="C130" s="126">
        <v>0</v>
      </c>
      <c r="D130" s="126">
        <v>20630.14</v>
      </c>
      <c r="E130" s="270">
        <v>522839.97</v>
      </c>
      <c r="F130" s="270">
        <v>106613.31</v>
      </c>
      <c r="J130" s="278">
        <v>4500</v>
      </c>
      <c r="O130" s="270">
        <v>-217959.16</v>
      </c>
      <c r="P130" s="270">
        <v>1498231.3</v>
      </c>
      <c r="S130" s="100">
        <v>397536.04</v>
      </c>
      <c r="U130" s="100">
        <v>773.86</v>
      </c>
      <c r="V130" s="100">
        <v>686380</v>
      </c>
      <c r="Y130" s="127">
        <v>1001422</v>
      </c>
      <c r="AB130" s="127">
        <v>299589.94</v>
      </c>
      <c r="AC130" s="127">
        <v>136570.32999999999</v>
      </c>
    </row>
    <row r="131" spans="1:33" x14ac:dyDescent="0.2">
      <c r="A131" s="270" t="s">
        <v>2327</v>
      </c>
      <c r="B131" s="126">
        <v>115806.15</v>
      </c>
      <c r="D131" s="126">
        <v>12488.93</v>
      </c>
      <c r="E131" s="270">
        <v>442792.06</v>
      </c>
      <c r="F131" s="270">
        <v>8828.8799999999992</v>
      </c>
      <c r="L131" s="278">
        <v>2.1800000000000002</v>
      </c>
      <c r="O131" s="270">
        <v>-1539086.84</v>
      </c>
      <c r="P131" s="270">
        <v>2202136.4300000002</v>
      </c>
      <c r="R131" s="100">
        <v>135.66999999999999</v>
      </c>
      <c r="S131" s="100">
        <v>610286.42000000004</v>
      </c>
      <c r="T131" s="100">
        <v>68470</v>
      </c>
      <c r="U131" s="100">
        <v>257.82</v>
      </c>
      <c r="V131" s="100">
        <v>1245680</v>
      </c>
      <c r="Y131" s="127">
        <v>1643350</v>
      </c>
      <c r="AB131" s="127">
        <v>190967.61</v>
      </c>
      <c r="AC131" s="127">
        <v>141766.04999999999</v>
      </c>
    </row>
    <row r="132" spans="1:33" x14ac:dyDescent="0.2">
      <c r="A132" s="270" t="s">
        <v>2328</v>
      </c>
      <c r="B132" s="126">
        <v>185775.2</v>
      </c>
      <c r="C132" s="126">
        <v>0</v>
      </c>
      <c r="D132" s="126">
        <v>24755.33</v>
      </c>
      <c r="E132" s="270">
        <v>2491484.98</v>
      </c>
      <c r="F132" s="270">
        <v>1035912.39</v>
      </c>
      <c r="J132" s="278">
        <v>5000</v>
      </c>
      <c r="O132" s="270">
        <v>2239061.62</v>
      </c>
      <c r="P132" s="270">
        <v>655276.54</v>
      </c>
      <c r="S132" s="100">
        <v>476306.99</v>
      </c>
      <c r="T132" s="100">
        <v>50000</v>
      </c>
      <c r="U132" s="100">
        <v>160.68</v>
      </c>
      <c r="V132" s="100">
        <v>1020880</v>
      </c>
      <c r="X132" s="100">
        <v>990500</v>
      </c>
      <c r="Y132" s="127">
        <v>1168330</v>
      </c>
      <c r="AB132" s="127">
        <v>257212.11</v>
      </c>
      <c r="AC132" s="127">
        <v>265390.82</v>
      </c>
    </row>
    <row r="133" spans="1:33" x14ac:dyDescent="0.2">
      <c r="A133" s="270" t="s">
        <v>2329</v>
      </c>
      <c r="B133" s="126">
        <v>41853.18</v>
      </c>
      <c r="C133" s="126">
        <v>0</v>
      </c>
      <c r="D133" s="126">
        <v>194323.14</v>
      </c>
      <c r="E133" s="270">
        <v>1540656.33</v>
      </c>
      <c r="F133" s="270">
        <v>20313.580000000002</v>
      </c>
      <c r="J133" s="278">
        <v>40000</v>
      </c>
      <c r="L133" s="278">
        <v>2868.62</v>
      </c>
      <c r="O133" s="270">
        <v>153923.98000000001</v>
      </c>
      <c r="P133" s="270">
        <v>1904716.16</v>
      </c>
      <c r="S133" s="100">
        <v>663902.1</v>
      </c>
      <c r="U133" s="100">
        <v>214.41</v>
      </c>
      <c r="V133" s="100">
        <v>607860</v>
      </c>
      <c r="X133" s="100">
        <v>125.5</v>
      </c>
      <c r="Y133" s="127">
        <v>910869</v>
      </c>
      <c r="AB133" s="127">
        <v>507210</v>
      </c>
      <c r="AC133" s="127">
        <v>142383.54</v>
      </c>
    </row>
    <row r="134" spans="1:33" x14ac:dyDescent="0.2">
      <c r="A134" s="270" t="s">
        <v>2330</v>
      </c>
      <c r="B134" s="126">
        <v>220617.25</v>
      </c>
      <c r="C134" s="126">
        <v>0</v>
      </c>
      <c r="D134" s="126">
        <v>29533.26</v>
      </c>
      <c r="E134" s="270">
        <v>553132.31999999995</v>
      </c>
      <c r="F134" s="270">
        <v>106172.08</v>
      </c>
      <c r="J134" s="278">
        <v>9500</v>
      </c>
      <c r="O134" s="270">
        <v>-1519212.31</v>
      </c>
      <c r="P134" s="270">
        <v>2482221.21</v>
      </c>
      <c r="S134" s="100">
        <v>507629.21</v>
      </c>
      <c r="T134" s="100">
        <v>206335</v>
      </c>
      <c r="U134" s="100">
        <v>254.81</v>
      </c>
      <c r="V134" s="100">
        <v>1108200</v>
      </c>
      <c r="Y134" s="127">
        <v>1280260</v>
      </c>
      <c r="AB134" s="127">
        <v>453490.99</v>
      </c>
      <c r="AC134" s="127">
        <v>141348.01999999999</v>
      </c>
    </row>
    <row r="135" spans="1:33" x14ac:dyDescent="0.2">
      <c r="A135" s="270" t="s">
        <v>2331</v>
      </c>
      <c r="B135" s="126">
        <v>294950.78000000003</v>
      </c>
      <c r="C135" s="126">
        <v>0</v>
      </c>
      <c r="D135" s="126">
        <v>477882.04</v>
      </c>
      <c r="E135" s="270">
        <v>591724.07999999996</v>
      </c>
      <c r="F135" s="270">
        <v>44939.85</v>
      </c>
      <c r="O135" s="270">
        <v>-164.39</v>
      </c>
      <c r="P135" s="270">
        <v>3637434.23</v>
      </c>
      <c r="S135" s="100">
        <v>615594.74</v>
      </c>
      <c r="U135" s="100">
        <v>277.64</v>
      </c>
      <c r="V135" s="100">
        <v>963340</v>
      </c>
      <c r="Y135" s="127">
        <v>1124140</v>
      </c>
      <c r="AB135" s="127">
        <v>385620.29</v>
      </c>
      <c r="AC135" s="127">
        <v>122733.07</v>
      </c>
    </row>
    <row r="136" spans="1:33" x14ac:dyDescent="0.2">
      <c r="A136" s="270" t="s">
        <v>2332</v>
      </c>
      <c r="B136" s="126">
        <v>224420.01</v>
      </c>
      <c r="C136" s="126">
        <v>11650</v>
      </c>
      <c r="D136" s="126">
        <v>455435.61</v>
      </c>
      <c r="E136" s="270">
        <v>-31</v>
      </c>
      <c r="F136" s="270">
        <v>77316</v>
      </c>
      <c r="L136" s="278">
        <v>1744.02</v>
      </c>
      <c r="O136" s="270">
        <v>30000</v>
      </c>
      <c r="P136" s="270">
        <v>977547.45</v>
      </c>
      <c r="S136" s="100">
        <v>569784.62</v>
      </c>
      <c r="T136" s="100">
        <v>185950</v>
      </c>
      <c r="U136" s="100">
        <v>156.22</v>
      </c>
      <c r="Y136" s="127">
        <v>77418</v>
      </c>
      <c r="AA136" s="127">
        <v>1184</v>
      </c>
      <c r="AB136" s="127">
        <v>382947.64</v>
      </c>
      <c r="AC136" s="127">
        <v>21</v>
      </c>
    </row>
    <row r="137" spans="1:33" x14ac:dyDescent="0.2">
      <c r="A137" s="270" t="s">
        <v>2333</v>
      </c>
      <c r="B137" s="126">
        <v>445394.9</v>
      </c>
      <c r="C137" s="126">
        <v>0</v>
      </c>
      <c r="D137" s="126">
        <v>75614.09</v>
      </c>
      <c r="E137" s="270">
        <v>35123.47</v>
      </c>
      <c r="F137" s="270">
        <v>138248.76999999999</v>
      </c>
      <c r="O137" s="270">
        <v>-5685.83</v>
      </c>
      <c r="P137" s="270">
        <v>431249.19</v>
      </c>
      <c r="S137" s="100">
        <v>541879.24</v>
      </c>
      <c r="T137" s="100">
        <v>54920</v>
      </c>
      <c r="U137" s="100">
        <v>737.74</v>
      </c>
      <c r="V137" s="100">
        <v>731600</v>
      </c>
      <c r="X137" s="100">
        <v>2000.01</v>
      </c>
      <c r="Y137" s="127">
        <v>803764</v>
      </c>
      <c r="AB137" s="127">
        <v>152563.98000000001</v>
      </c>
      <c r="AC137" s="127">
        <v>53212.14</v>
      </c>
      <c r="AG137" s="127">
        <v>50000</v>
      </c>
    </row>
    <row r="138" spans="1:33" x14ac:dyDescent="0.2">
      <c r="A138" s="270" t="s">
        <v>2334</v>
      </c>
      <c r="B138" s="126">
        <v>257368.97</v>
      </c>
      <c r="C138" s="126">
        <v>0</v>
      </c>
      <c r="D138" s="126">
        <v>359748.99</v>
      </c>
      <c r="E138" s="270">
        <v>89971.199999999997</v>
      </c>
      <c r="F138" s="270">
        <v>26410.07</v>
      </c>
      <c r="O138" s="270">
        <v>-3019.41</v>
      </c>
      <c r="P138" s="270">
        <v>1781769.65</v>
      </c>
      <c r="S138" s="100">
        <v>512845.08</v>
      </c>
      <c r="T138" s="100">
        <v>65120</v>
      </c>
      <c r="U138" s="100">
        <v>133.53</v>
      </c>
      <c r="V138" s="100">
        <v>761670</v>
      </c>
      <c r="Y138" s="127">
        <v>904852</v>
      </c>
      <c r="AB138" s="127">
        <v>176756.06</v>
      </c>
      <c r="AC138" s="127">
        <v>145748.16</v>
      </c>
    </row>
    <row r="139" spans="1:33" x14ac:dyDescent="0.2">
      <c r="A139" s="270" t="s">
        <v>2335</v>
      </c>
      <c r="B139" s="126">
        <v>247664.98</v>
      </c>
      <c r="C139" s="126">
        <v>0</v>
      </c>
      <c r="D139" s="126">
        <v>396778.36</v>
      </c>
      <c r="E139" s="270">
        <v>141424.64000000001</v>
      </c>
      <c r="F139" s="270">
        <v>10162.02</v>
      </c>
      <c r="J139" s="278">
        <v>6000</v>
      </c>
      <c r="L139" s="278">
        <v>0</v>
      </c>
      <c r="O139" s="270">
        <v>123627.15</v>
      </c>
      <c r="P139" s="270">
        <v>343312.84</v>
      </c>
      <c r="S139" s="100">
        <v>682365.02</v>
      </c>
      <c r="T139" s="100">
        <v>58652</v>
      </c>
      <c r="U139" s="100">
        <v>246.22</v>
      </c>
      <c r="V139" s="100">
        <v>858780</v>
      </c>
      <c r="X139" s="100">
        <v>204592</v>
      </c>
      <c r="Y139" s="127">
        <v>1196349</v>
      </c>
      <c r="AA139" s="127">
        <v>1736</v>
      </c>
      <c r="AB139" s="127">
        <v>450122.85</v>
      </c>
      <c r="AC139" s="127">
        <v>201826.5</v>
      </c>
    </row>
    <row r="140" spans="1:33" x14ac:dyDescent="0.2">
      <c r="A140" s="270" t="s">
        <v>2336</v>
      </c>
      <c r="B140" s="126">
        <v>306756.58</v>
      </c>
      <c r="C140" s="126">
        <v>18750</v>
      </c>
      <c r="D140" s="126">
        <v>524374.84</v>
      </c>
      <c r="E140" s="270">
        <v>561311.31000000006</v>
      </c>
      <c r="F140" s="270">
        <v>445055.31</v>
      </c>
      <c r="I140" s="278">
        <v>0</v>
      </c>
      <c r="L140" s="278">
        <v>0</v>
      </c>
      <c r="O140" s="270">
        <v>27595.24</v>
      </c>
      <c r="P140" s="270">
        <v>1856322.45</v>
      </c>
      <c r="S140" s="100">
        <v>687236.09</v>
      </c>
      <c r="U140" s="100">
        <v>238.24</v>
      </c>
      <c r="V140" s="100">
        <v>916470</v>
      </c>
      <c r="Y140" s="127">
        <v>1067582</v>
      </c>
      <c r="AA140" s="127">
        <v>5085</v>
      </c>
      <c r="AB140" s="127">
        <v>208814.04</v>
      </c>
      <c r="AC140" s="127">
        <v>47635.38</v>
      </c>
    </row>
    <row r="141" spans="1:33" x14ac:dyDescent="0.2">
      <c r="A141" s="270" t="s">
        <v>2337</v>
      </c>
      <c r="B141" s="126">
        <v>363025.02</v>
      </c>
      <c r="C141" s="126">
        <v>0</v>
      </c>
      <c r="D141" s="126">
        <v>569823.56999999995</v>
      </c>
      <c r="E141" s="270">
        <v>4747.59</v>
      </c>
      <c r="F141" s="270">
        <v>91697.4</v>
      </c>
      <c r="K141" s="278">
        <v>274850</v>
      </c>
      <c r="O141" s="270">
        <v>20</v>
      </c>
      <c r="P141" s="270">
        <v>2560000</v>
      </c>
      <c r="S141" s="100">
        <v>625507.76</v>
      </c>
      <c r="U141" s="100">
        <v>624.32000000000005</v>
      </c>
      <c r="V141" s="100">
        <v>1142580</v>
      </c>
      <c r="Y141" s="127">
        <v>1313680.6499999999</v>
      </c>
      <c r="AA141" s="127">
        <v>1488</v>
      </c>
      <c r="AB141" s="127">
        <v>331994.3</v>
      </c>
      <c r="AC141" s="127">
        <v>66875.67</v>
      </c>
      <c r="AG141" s="127">
        <v>48000</v>
      </c>
    </row>
    <row r="142" spans="1:33" x14ac:dyDescent="0.2">
      <c r="A142" s="270" t="s">
        <v>2338</v>
      </c>
      <c r="B142" s="126">
        <v>295197.42</v>
      </c>
      <c r="C142" s="126">
        <v>0</v>
      </c>
      <c r="D142" s="126">
        <v>150078.29999999999</v>
      </c>
      <c r="E142" s="270">
        <v>2635887.81</v>
      </c>
      <c r="F142" s="270">
        <v>12057.38</v>
      </c>
      <c r="P142" s="270">
        <v>3234582.32</v>
      </c>
      <c r="S142" s="100">
        <v>257215.79</v>
      </c>
      <c r="U142" s="100">
        <v>1241.26</v>
      </c>
      <c r="V142" s="100">
        <v>1072470</v>
      </c>
      <c r="X142" s="100">
        <v>649382</v>
      </c>
      <c r="Y142" s="127">
        <v>1369920</v>
      </c>
      <c r="AA142" s="127">
        <v>7864</v>
      </c>
      <c r="AB142" s="127">
        <v>612868.01</v>
      </c>
      <c r="AC142" s="127">
        <v>1566962.67</v>
      </c>
    </row>
    <row r="143" spans="1:33" x14ac:dyDescent="0.2">
      <c r="A143" s="270" t="s">
        <v>2339</v>
      </c>
      <c r="B143" s="126">
        <v>272291.73</v>
      </c>
      <c r="C143" s="126">
        <v>0</v>
      </c>
      <c r="D143" s="126">
        <v>111280.41</v>
      </c>
      <c r="E143" s="270">
        <v>1823090.84</v>
      </c>
      <c r="F143" s="270">
        <v>223145.26</v>
      </c>
      <c r="O143" s="270">
        <v>-293481.42</v>
      </c>
      <c r="P143" s="270">
        <v>3576322.35</v>
      </c>
      <c r="S143" s="100">
        <v>592339.32999999996</v>
      </c>
      <c r="U143" s="100">
        <v>558.25</v>
      </c>
      <c r="V143" s="100">
        <v>279218</v>
      </c>
      <c r="X143" s="100">
        <v>1027263</v>
      </c>
      <c r="Y143" s="127">
        <v>1340488</v>
      </c>
      <c r="AA143" s="127">
        <v>11557</v>
      </c>
      <c r="AB143" s="127">
        <v>489403.77</v>
      </c>
      <c r="AC143" s="127">
        <v>151384.51999999999</v>
      </c>
    </row>
    <row r="144" spans="1:33" x14ac:dyDescent="0.2">
      <c r="A144" s="270" t="s">
        <v>2340</v>
      </c>
      <c r="B144" s="126">
        <v>371431.95</v>
      </c>
      <c r="C144" s="126">
        <v>30000</v>
      </c>
      <c r="D144" s="126">
        <v>540993.65</v>
      </c>
      <c r="E144" s="270">
        <v>695872.42</v>
      </c>
      <c r="F144" s="270">
        <v>-25258.799999999999</v>
      </c>
      <c r="I144" s="278">
        <v>30000</v>
      </c>
      <c r="O144" s="270">
        <v>-32142.34</v>
      </c>
      <c r="P144" s="270">
        <v>2266688.34</v>
      </c>
      <c r="S144" s="100">
        <v>544893.23</v>
      </c>
      <c r="T144" s="100">
        <v>169346</v>
      </c>
      <c r="U144" s="100">
        <v>204.36</v>
      </c>
      <c r="V144" s="100">
        <v>702480</v>
      </c>
      <c r="X144" s="100">
        <v>25911.52</v>
      </c>
      <c r="Y144" s="127">
        <v>791661</v>
      </c>
      <c r="AA144" s="127">
        <v>2450.4</v>
      </c>
      <c r="AB144" s="127">
        <v>287750.53000000003</v>
      </c>
      <c r="AC144" s="127">
        <v>463990.86</v>
      </c>
      <c r="AG144" s="127">
        <v>15000</v>
      </c>
    </row>
    <row r="145" spans="1:33" x14ac:dyDescent="0.2">
      <c r="A145" s="270" t="s">
        <v>2355</v>
      </c>
      <c r="B145" s="126">
        <v>248044.46</v>
      </c>
      <c r="C145" s="126">
        <v>81250</v>
      </c>
      <c r="D145" s="126">
        <v>547476.59</v>
      </c>
      <c r="E145" s="270">
        <v>1436165.32</v>
      </c>
      <c r="F145" s="270">
        <v>231197.6</v>
      </c>
      <c r="L145" s="278">
        <v>2271</v>
      </c>
      <c r="O145" s="270">
        <v>-24327.97</v>
      </c>
      <c r="P145" s="270">
        <v>3463662.27</v>
      </c>
      <c r="S145" s="100">
        <v>612941.43000000005</v>
      </c>
      <c r="U145" s="100">
        <v>282.5</v>
      </c>
      <c r="V145" s="100">
        <v>576660</v>
      </c>
      <c r="Y145" s="127">
        <v>660249</v>
      </c>
      <c r="AA145" s="127">
        <v>1184</v>
      </c>
      <c r="AB145" s="127">
        <v>212282.93</v>
      </c>
      <c r="AC145" s="127">
        <v>41828.480000000003</v>
      </c>
      <c r="AG145" s="127">
        <v>50000</v>
      </c>
    </row>
    <row r="146" spans="1:33" x14ac:dyDescent="0.2">
      <c r="A146" s="270" t="s">
        <v>2341</v>
      </c>
      <c r="B146" s="126">
        <v>192922.95</v>
      </c>
      <c r="C146" s="126">
        <v>4800</v>
      </c>
      <c r="D146" s="126">
        <v>536300.68000000005</v>
      </c>
      <c r="E146" s="270">
        <v>689868.48</v>
      </c>
      <c r="F146" s="270">
        <v>49154.94</v>
      </c>
      <c r="L146" s="278">
        <v>239998.45</v>
      </c>
      <c r="O146" s="270">
        <v>-622670.35</v>
      </c>
      <c r="P146" s="270">
        <v>1849445.73</v>
      </c>
      <c r="S146" s="100">
        <v>500969</v>
      </c>
      <c r="V146" s="100">
        <v>709600</v>
      </c>
      <c r="Y146" s="127">
        <v>754844</v>
      </c>
      <c r="AA146" s="127">
        <v>16160</v>
      </c>
      <c r="AB146" s="127">
        <v>309685.40000000002</v>
      </c>
      <c r="AC146" s="127">
        <v>109273.38</v>
      </c>
    </row>
    <row r="147" spans="1:33" x14ac:dyDescent="0.2">
      <c r="A147" s="270" t="s">
        <v>2342</v>
      </c>
      <c r="B147" s="126">
        <v>145560.54999999999</v>
      </c>
      <c r="C147" s="126">
        <v>0</v>
      </c>
      <c r="D147" s="126">
        <v>549731.31000000006</v>
      </c>
      <c r="E147" s="270">
        <v>234661.06</v>
      </c>
      <c r="F147" s="270">
        <v>258574.6</v>
      </c>
      <c r="J147" s="278">
        <v>1341.31</v>
      </c>
      <c r="O147" s="270">
        <v>-1274550.05</v>
      </c>
      <c r="P147" s="270">
        <v>2606531.4300000002</v>
      </c>
      <c r="S147" s="100">
        <v>1246940</v>
      </c>
      <c r="U147" s="100">
        <v>595.79999999999995</v>
      </c>
      <c r="V147" s="100">
        <v>1160060</v>
      </c>
      <c r="X147" s="100">
        <v>31500</v>
      </c>
      <c r="Y147" s="127">
        <v>1233329</v>
      </c>
      <c r="Z147" s="127">
        <v>7040</v>
      </c>
      <c r="AB147" s="127">
        <v>1321524.5</v>
      </c>
      <c r="AC147" s="127">
        <v>41072.129999999997</v>
      </c>
      <c r="AG147" s="127">
        <v>5979.34</v>
      </c>
    </row>
    <row r="148" spans="1:33" x14ac:dyDescent="0.2">
      <c r="A148" s="270" t="s">
        <v>2343</v>
      </c>
      <c r="B148" s="126">
        <v>378780.4</v>
      </c>
      <c r="C148" s="126">
        <v>64300</v>
      </c>
      <c r="D148" s="126">
        <v>180322.03</v>
      </c>
      <c r="E148" s="270">
        <v>-103603.23</v>
      </c>
      <c r="F148" s="270">
        <v>-226334.36</v>
      </c>
      <c r="L148" s="278">
        <v>95668.46</v>
      </c>
      <c r="O148" s="270">
        <v>-1210247.45</v>
      </c>
      <c r="P148" s="270">
        <v>1289115.33</v>
      </c>
      <c r="S148" s="100">
        <v>707879.55</v>
      </c>
      <c r="T148" s="100">
        <v>232500</v>
      </c>
      <c r="U148" s="100">
        <v>239.79</v>
      </c>
      <c r="V148" s="100">
        <v>956070</v>
      </c>
      <c r="Y148" s="127">
        <v>1037947</v>
      </c>
      <c r="Z148" s="127">
        <v>5520</v>
      </c>
      <c r="AB148" s="127">
        <v>548222.21</v>
      </c>
      <c r="AC148" s="127">
        <v>180477</v>
      </c>
      <c r="AG148" s="127">
        <v>1588.63</v>
      </c>
    </row>
    <row r="149" spans="1:33" x14ac:dyDescent="0.2">
      <c r="A149" s="270" t="s">
        <v>2344</v>
      </c>
      <c r="B149" s="126">
        <v>290278.09999999998</v>
      </c>
      <c r="C149" s="126">
        <v>0</v>
      </c>
      <c r="D149" s="126">
        <v>307063.28999999998</v>
      </c>
      <c r="E149" s="270">
        <v>1909373.69</v>
      </c>
      <c r="F149" s="270">
        <v>1014511.52</v>
      </c>
      <c r="L149" s="278">
        <v>837.84</v>
      </c>
      <c r="O149" s="270">
        <v>1189218.58</v>
      </c>
      <c r="P149" s="270">
        <v>2316929.4300000002</v>
      </c>
      <c r="S149" s="100">
        <v>715375.7</v>
      </c>
      <c r="T149" s="100">
        <v>145000</v>
      </c>
      <c r="U149" s="100">
        <v>288.56</v>
      </c>
      <c r="V149" s="100">
        <v>688770</v>
      </c>
      <c r="Y149" s="127">
        <v>795226</v>
      </c>
      <c r="Z149" s="127">
        <v>4966</v>
      </c>
      <c r="AB149" s="127">
        <v>532633.86</v>
      </c>
      <c r="AC149" s="127">
        <v>197027.14</v>
      </c>
      <c r="AG149" s="127">
        <v>680.51</v>
      </c>
    </row>
    <row r="150" spans="1:33" x14ac:dyDescent="0.2">
      <c r="A150" s="270" t="s">
        <v>2345</v>
      </c>
      <c r="B150" s="126">
        <v>250712.77</v>
      </c>
      <c r="C150" s="126">
        <v>0</v>
      </c>
      <c r="D150" s="126">
        <v>581809.72</v>
      </c>
      <c r="E150" s="270">
        <v>545496.06000000006</v>
      </c>
      <c r="F150" s="270">
        <v>124860.93</v>
      </c>
      <c r="J150" s="278">
        <v>30000</v>
      </c>
      <c r="L150" s="278">
        <v>143.61000000000001</v>
      </c>
      <c r="O150" s="270">
        <v>-1027100.58</v>
      </c>
      <c r="P150" s="270">
        <v>2601070</v>
      </c>
      <c r="S150" s="100">
        <v>825800</v>
      </c>
      <c r="T150" s="100">
        <v>60000</v>
      </c>
      <c r="V150" s="100">
        <v>510120</v>
      </c>
      <c r="Y150" s="127">
        <v>599570</v>
      </c>
      <c r="Z150" s="127">
        <v>22064</v>
      </c>
      <c r="AB150" s="127">
        <v>764590.84</v>
      </c>
      <c r="AC150" s="127">
        <v>106646.71</v>
      </c>
    </row>
    <row r="151" spans="1:33" x14ac:dyDescent="0.2">
      <c r="A151" s="270" t="s">
        <v>2299</v>
      </c>
      <c r="B151" s="126">
        <v>152983.35</v>
      </c>
      <c r="C151" s="126">
        <v>0</v>
      </c>
      <c r="D151" s="126">
        <v>70266.850000000006</v>
      </c>
      <c r="E151" s="270">
        <v>958721.98</v>
      </c>
      <c r="F151" s="270">
        <v>57732.55</v>
      </c>
      <c r="K151" s="278">
        <v>7650</v>
      </c>
      <c r="O151" s="270">
        <v>-161616.71</v>
      </c>
      <c r="P151" s="270">
        <v>1440146.04</v>
      </c>
      <c r="S151" s="100">
        <v>664749.9</v>
      </c>
      <c r="V151" s="100">
        <v>989840</v>
      </c>
      <c r="Y151" s="127">
        <v>1241840</v>
      </c>
      <c r="AB151" s="127">
        <v>269486.36</v>
      </c>
      <c r="AC151" s="127">
        <v>175413.14</v>
      </c>
    </row>
    <row r="152" spans="1:33" x14ac:dyDescent="0.2">
      <c r="A152" s="270" t="s">
        <v>2300</v>
      </c>
      <c r="B152" s="126">
        <v>236282.83</v>
      </c>
      <c r="C152" s="126">
        <v>0</v>
      </c>
      <c r="D152" s="126">
        <v>72646.710000000006</v>
      </c>
      <c r="E152" s="270">
        <v>163615.22</v>
      </c>
      <c r="F152" s="270">
        <v>-124401.43</v>
      </c>
      <c r="K152" s="278">
        <v>16850</v>
      </c>
      <c r="O152" s="270">
        <v>-557381.53</v>
      </c>
      <c r="P152" s="270">
        <v>1115345.6000000001</v>
      </c>
      <c r="S152" s="100">
        <v>538369.72</v>
      </c>
      <c r="U152" s="100">
        <v>234.37</v>
      </c>
      <c r="V152" s="100">
        <v>768873</v>
      </c>
      <c r="Y152" s="127">
        <v>831333</v>
      </c>
      <c r="AB152" s="127">
        <v>274705.90000000002</v>
      </c>
      <c r="AC152" s="127">
        <v>418487.93</v>
      </c>
    </row>
    <row r="153" spans="1:33" x14ac:dyDescent="0.2">
      <c r="A153" s="270" t="s">
        <v>2303</v>
      </c>
      <c r="B153" s="126">
        <v>152015.22</v>
      </c>
      <c r="C153" s="126">
        <v>0</v>
      </c>
      <c r="D153" s="126">
        <v>128678.21</v>
      </c>
      <c r="E153" s="270">
        <v>571679.31000000006</v>
      </c>
      <c r="F153" s="270">
        <v>100413.04</v>
      </c>
      <c r="K153" s="278">
        <v>76400</v>
      </c>
      <c r="O153" s="270">
        <v>-278918.59999999998</v>
      </c>
      <c r="P153" s="270">
        <v>1161019.07</v>
      </c>
      <c r="S153" s="100">
        <v>914169.62</v>
      </c>
      <c r="U153" s="100">
        <v>201.66</v>
      </c>
      <c r="V153" s="100">
        <v>879630</v>
      </c>
      <c r="Y153" s="127">
        <v>1187880</v>
      </c>
      <c r="AB153" s="127">
        <v>502472.33</v>
      </c>
      <c r="AC153" s="127">
        <v>86716.64</v>
      </c>
      <c r="AG153" s="127">
        <v>980</v>
      </c>
    </row>
    <row r="154" spans="1:33" x14ac:dyDescent="0.2">
      <c r="A154" s="270" t="s">
        <v>2352</v>
      </c>
      <c r="B154" s="126">
        <v>146245.24</v>
      </c>
      <c r="C154" s="126">
        <v>0</v>
      </c>
      <c r="D154" s="126">
        <v>31633.95</v>
      </c>
      <c r="E154" s="270">
        <v>1291033.24</v>
      </c>
      <c r="F154" s="270">
        <v>368596.95</v>
      </c>
      <c r="K154" s="278">
        <v>51125</v>
      </c>
      <c r="O154" s="270">
        <v>-215678.04</v>
      </c>
      <c r="P154" s="270">
        <v>1993235.29</v>
      </c>
      <c r="S154" s="100">
        <v>539126.86</v>
      </c>
      <c r="U154" s="100">
        <v>117.43</v>
      </c>
      <c r="V154" s="100">
        <v>925200</v>
      </c>
      <c r="Y154" s="127">
        <v>1005700</v>
      </c>
      <c r="AB154" s="127">
        <v>266487.34999999998</v>
      </c>
      <c r="AC154" s="127">
        <v>174061.81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T165"/>
  <sheetViews>
    <sheetView topLeftCell="AK1" zoomScale="50" zoomScaleNormal="50" workbookViewId="0">
      <selection activeCell="AT29" sqref="AT29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49.125" style="270" bestFit="1" customWidth="1"/>
    <col min="6" max="6" width="33.125" style="126" bestFit="1" customWidth="1"/>
    <col min="7" max="7" width="32.25" style="126" bestFit="1" customWidth="1"/>
    <col min="8" max="8" width="24" style="126" bestFit="1" customWidth="1"/>
    <col min="9" max="10" width="15.875" style="270" bestFit="1" customWidth="1"/>
    <col min="11" max="11" width="21.75" style="270" bestFit="1" customWidth="1"/>
    <col min="12" max="12" width="21.625" style="270" bestFit="1" customWidth="1"/>
    <col min="13" max="13" width="18" style="278" bestFit="1" customWidth="1"/>
    <col min="14" max="14" width="20.125" style="278" bestFit="1" customWidth="1"/>
    <col min="15" max="15" width="19.625" style="278" bestFit="1" customWidth="1"/>
    <col min="16" max="16" width="21.5" style="278" bestFit="1" customWidth="1"/>
    <col min="17" max="17" width="23.625" style="270" bestFit="1" customWidth="1"/>
    <col min="18" max="18" width="27.75" style="270" bestFit="1" customWidth="1"/>
    <col min="19" max="19" width="27.875" style="270" bestFit="1" customWidth="1"/>
    <col min="20" max="20" width="15.875" style="270" bestFit="1" customWidth="1"/>
    <col min="21" max="21" width="42.5" style="100" bestFit="1" customWidth="1"/>
    <col min="22" max="22" width="27.375" style="100" bestFit="1" customWidth="1"/>
    <col min="23" max="23" width="44.125" style="100" bestFit="1" customWidth="1"/>
    <col min="24" max="24" width="44.875" style="100" bestFit="1" customWidth="1"/>
    <col min="25" max="25" width="29" style="100" bestFit="1" customWidth="1"/>
    <col min="26" max="26" width="54.5" style="100" bestFit="1" customWidth="1"/>
    <col min="27" max="27" width="31" style="100" bestFit="1" customWidth="1"/>
    <col min="28" max="28" width="15.875" style="100" bestFit="1" customWidth="1"/>
    <col min="29" max="29" width="20.375" style="127" bestFit="1" customWidth="1"/>
    <col min="30" max="30" width="26.75" style="127" bestFit="1" customWidth="1"/>
    <col min="31" max="31" width="25.125" style="127" bestFit="1" customWidth="1"/>
    <col min="32" max="32" width="42.375" style="127" bestFit="1" customWidth="1"/>
    <col min="33" max="33" width="30.875" style="127" bestFit="1" customWidth="1"/>
    <col min="34" max="34" width="22.75" style="127" bestFit="1" customWidth="1"/>
    <col min="35" max="35" width="26.75" style="127" bestFit="1" customWidth="1"/>
    <col min="36" max="36" width="39.25" style="127" bestFit="1" customWidth="1"/>
    <col min="37" max="37" width="33.125" style="127" bestFit="1" customWidth="1"/>
    <col min="38" max="40" width="21.5" style="127" customWidth="1"/>
    <col min="41" max="41" width="19" style="103" bestFit="1" customWidth="1"/>
    <col min="42" max="42" width="15.5" style="37" bestFit="1" customWidth="1"/>
    <col min="43" max="43" width="15.125" style="26" bestFit="1" customWidth="1"/>
    <col min="44" max="44" width="15.125" style="17" bestFit="1" customWidth="1"/>
    <col min="45" max="45" width="15.125" style="19" bestFit="1" customWidth="1"/>
    <col min="46" max="46" width="16.875" style="26" bestFit="1" customWidth="1"/>
  </cols>
  <sheetData>
    <row r="1" spans="1:46" x14ac:dyDescent="0.2">
      <c r="E1" s="270" t="s">
        <v>591</v>
      </c>
      <c r="F1" s="126" t="s">
        <v>1440</v>
      </c>
      <c r="G1" s="126" t="s">
        <v>1441</v>
      </c>
      <c r="H1" s="126" t="s">
        <v>1442</v>
      </c>
      <c r="I1" s="270" t="s">
        <v>1444</v>
      </c>
      <c r="J1" s="270" t="s">
        <v>1445</v>
      </c>
      <c r="K1" s="270" t="s">
        <v>1446</v>
      </c>
      <c r="L1" s="270" t="s">
        <v>1593</v>
      </c>
      <c r="M1" s="278" t="s">
        <v>1447</v>
      </c>
      <c r="N1" s="278" t="s">
        <v>1448</v>
      </c>
      <c r="O1" s="278" t="s">
        <v>1449</v>
      </c>
      <c r="P1" s="278" t="s">
        <v>1450</v>
      </c>
      <c r="Q1" s="270" t="s">
        <v>1451</v>
      </c>
      <c r="R1" s="270" t="s">
        <v>1452</v>
      </c>
      <c r="S1" s="270" t="s">
        <v>1453</v>
      </c>
      <c r="T1" s="270" t="s">
        <v>1454</v>
      </c>
      <c r="U1" s="100" t="s">
        <v>2202</v>
      </c>
      <c r="V1" s="100" t="s">
        <v>1455</v>
      </c>
      <c r="W1" s="100" t="s">
        <v>1456</v>
      </c>
      <c r="X1" s="100" t="s">
        <v>1457</v>
      </c>
      <c r="Y1" s="100" t="s">
        <v>1458</v>
      </c>
      <c r="Z1" s="100" t="s">
        <v>1459</v>
      </c>
      <c r="AA1" s="100" t="s">
        <v>1595</v>
      </c>
      <c r="AB1" s="100" t="s">
        <v>1460</v>
      </c>
      <c r="AC1" s="127" t="s">
        <v>1461</v>
      </c>
      <c r="AD1" s="127" t="s">
        <v>1462</v>
      </c>
      <c r="AE1" s="127" t="s">
        <v>1463</v>
      </c>
      <c r="AF1" s="127" t="s">
        <v>1464</v>
      </c>
      <c r="AG1" s="127" t="s">
        <v>1465</v>
      </c>
      <c r="AH1" s="127" t="s">
        <v>1466</v>
      </c>
      <c r="AI1" s="127" t="s">
        <v>1597</v>
      </c>
      <c r="AJ1" s="127" t="s">
        <v>2203</v>
      </c>
      <c r="AK1" s="127" t="s">
        <v>1468</v>
      </c>
      <c r="AO1" s="103" t="s">
        <v>6</v>
      </c>
      <c r="AP1" s="37" t="s">
        <v>7</v>
      </c>
      <c r="AQ1" s="26" t="s">
        <v>8</v>
      </c>
      <c r="AR1" s="17" t="s">
        <v>9</v>
      </c>
      <c r="AS1" s="19" t="s">
        <v>10</v>
      </c>
      <c r="AT1" s="26" t="s">
        <v>11</v>
      </c>
    </row>
    <row r="2" spans="1:46" x14ac:dyDescent="0.2">
      <c r="E2" s="270" t="s">
        <v>592</v>
      </c>
      <c r="F2" s="126" t="s">
        <v>1469</v>
      </c>
      <c r="G2" s="126" t="s">
        <v>1470</v>
      </c>
      <c r="H2" s="126" t="s">
        <v>1471</v>
      </c>
      <c r="I2" s="270" t="s">
        <v>1473</v>
      </c>
      <c r="J2" s="270" t="s">
        <v>1474</v>
      </c>
      <c r="K2" s="270" t="s">
        <v>1475</v>
      </c>
      <c r="L2" s="270" t="s">
        <v>1599</v>
      </c>
      <c r="M2" s="278" t="s">
        <v>1476</v>
      </c>
      <c r="N2" s="278" t="s">
        <v>1477</v>
      </c>
      <c r="O2" s="278" t="s">
        <v>1478</v>
      </c>
      <c r="P2" s="278" t="s">
        <v>1479</v>
      </c>
      <c r="Q2" s="270" t="s">
        <v>1480</v>
      </c>
      <c r="R2" s="270" t="s">
        <v>1481</v>
      </c>
      <c r="S2" s="270" t="s">
        <v>1482</v>
      </c>
      <c r="T2" s="270" t="s">
        <v>1483</v>
      </c>
      <c r="U2" s="100" t="s">
        <v>2204</v>
      </c>
      <c r="V2" s="100" t="s">
        <v>1484</v>
      </c>
      <c r="W2" s="100" t="s">
        <v>1485</v>
      </c>
      <c r="X2" s="100" t="s">
        <v>1486</v>
      </c>
      <c r="Y2" s="100" t="s">
        <v>1487</v>
      </c>
      <c r="Z2" s="100" t="s">
        <v>1488</v>
      </c>
      <c r="AA2" s="100" t="s">
        <v>1601</v>
      </c>
      <c r="AB2" s="100" t="s">
        <v>1489</v>
      </c>
      <c r="AC2" s="127" t="s">
        <v>1490</v>
      </c>
      <c r="AD2" s="127" t="s">
        <v>1491</v>
      </c>
      <c r="AE2" s="127" t="s">
        <v>1492</v>
      </c>
      <c r="AF2" s="127" t="s">
        <v>1493</v>
      </c>
      <c r="AG2" s="127" t="s">
        <v>1494</v>
      </c>
      <c r="AH2" s="127" t="s">
        <v>1495</v>
      </c>
      <c r="AI2" s="127" t="s">
        <v>1603</v>
      </c>
      <c r="AJ2" s="127" t="s">
        <v>2205</v>
      </c>
      <c r="AK2" s="127" t="s">
        <v>1497</v>
      </c>
    </row>
    <row r="3" spans="1:46" x14ac:dyDescent="0.2">
      <c r="E3" s="270" t="s">
        <v>593</v>
      </c>
      <c r="F3" s="126">
        <v>45646667.939999998</v>
      </c>
      <c r="G3" s="126">
        <v>901822.63</v>
      </c>
      <c r="H3" s="126">
        <v>22245848.309999999</v>
      </c>
      <c r="I3" s="270">
        <v>120107831.65000001</v>
      </c>
      <c r="J3" s="270">
        <v>36875132.020000003</v>
      </c>
      <c r="K3" s="270">
        <v>3007.21</v>
      </c>
      <c r="L3" s="270">
        <v>194900</v>
      </c>
      <c r="M3" s="278">
        <v>539130</v>
      </c>
      <c r="N3" s="278">
        <v>3744014.03</v>
      </c>
      <c r="O3" s="278">
        <v>1253836</v>
      </c>
      <c r="P3" s="278">
        <v>1814501.13</v>
      </c>
      <c r="Q3" s="270">
        <v>9586</v>
      </c>
      <c r="R3" s="270">
        <v>-5263719.16</v>
      </c>
      <c r="S3" s="270">
        <v>-24399223.140000001</v>
      </c>
      <c r="T3" s="270">
        <v>288415752.98000002</v>
      </c>
      <c r="U3" s="100">
        <v>322</v>
      </c>
      <c r="V3" s="100">
        <v>5886.32</v>
      </c>
      <c r="W3" s="100">
        <v>105606992.29000001</v>
      </c>
      <c r="X3" s="100">
        <v>8437147.4600000009</v>
      </c>
      <c r="Y3" s="100">
        <v>91631.95</v>
      </c>
      <c r="Z3" s="100">
        <v>127274223.34999999</v>
      </c>
      <c r="AA3" s="100">
        <v>2</v>
      </c>
      <c r="AB3" s="100">
        <v>12138792.02</v>
      </c>
      <c r="AC3" s="127">
        <v>157396861.09999999</v>
      </c>
      <c r="AD3" s="127">
        <v>143868</v>
      </c>
      <c r="AE3" s="127">
        <v>392138.4</v>
      </c>
      <c r="AF3" s="127">
        <v>67297051.930000007</v>
      </c>
      <c r="AG3" s="127">
        <v>20616166.84</v>
      </c>
      <c r="AH3" s="127">
        <v>61340</v>
      </c>
      <c r="AI3" s="127">
        <v>5320.88</v>
      </c>
      <c r="AJ3" s="127">
        <v>47000</v>
      </c>
      <c r="AK3" s="127">
        <v>1097240.1499999999</v>
      </c>
      <c r="AO3" s="103">
        <f>SUM(AO4:AO154)</f>
        <v>68794338.88000004</v>
      </c>
      <c r="AP3" s="37">
        <f t="shared" ref="AP3:AT3" si="0">SUM(AP4:AP154)</f>
        <v>7351481.1599999983</v>
      </c>
      <c r="AQ3" s="26">
        <f t="shared" si="0"/>
        <v>61442857.720000021</v>
      </c>
      <c r="AR3" s="17">
        <f>SUM(AR4:AR154)</f>
        <v>253554997.39000025</v>
      </c>
      <c r="AS3" s="19">
        <f t="shared" si="0"/>
        <v>247056987.29999986</v>
      </c>
      <c r="AT3" s="32">
        <f t="shared" si="0"/>
        <v>6498010.0900000008</v>
      </c>
    </row>
    <row r="4" spans="1:46" x14ac:dyDescent="0.2">
      <c r="A4" t="s">
        <v>539</v>
      </c>
      <c r="B4" t="s">
        <v>541</v>
      </c>
      <c r="C4" s="97">
        <v>3670</v>
      </c>
      <c r="D4" s="74" t="s">
        <v>1270</v>
      </c>
      <c r="E4" s="270" t="s">
        <v>2206</v>
      </c>
      <c r="F4" s="126">
        <v>224370.36</v>
      </c>
      <c r="G4" s="126">
        <v>0</v>
      </c>
      <c r="H4" s="126">
        <v>125535.42</v>
      </c>
      <c r="I4" s="270">
        <v>363969.51</v>
      </c>
      <c r="J4" s="270">
        <v>263721.59999999998</v>
      </c>
      <c r="M4" s="278">
        <v>0</v>
      </c>
      <c r="N4" s="278">
        <v>14100</v>
      </c>
      <c r="S4" s="270">
        <v>-1529438.95</v>
      </c>
      <c r="T4" s="270">
        <v>2193223.69</v>
      </c>
      <c r="W4" s="100">
        <v>971977.6</v>
      </c>
      <c r="Y4" s="100">
        <v>472.69</v>
      </c>
      <c r="Z4" s="100">
        <v>800410</v>
      </c>
      <c r="AC4" s="127">
        <v>932750.88</v>
      </c>
      <c r="AE4" s="127">
        <v>6894</v>
      </c>
      <c r="AF4" s="127">
        <v>455437.86</v>
      </c>
      <c r="AG4" s="127">
        <v>65441.4</v>
      </c>
      <c r="AK4" s="127">
        <v>8225</v>
      </c>
      <c r="AO4" s="103">
        <f>SUM(F4:H4)</f>
        <v>349905.77999999997</v>
      </c>
      <c r="AP4" s="37">
        <f>SUM(M4:P4)</f>
        <v>14100</v>
      </c>
      <c r="AQ4" s="26">
        <f>AO4-AP4</f>
        <v>335805.77999999997</v>
      </c>
      <c r="AR4" s="17">
        <f>SUM(U4:AB4)</f>
        <v>1772860.29</v>
      </c>
      <c r="AS4" s="19">
        <f>SUM(AC4:AN4)</f>
        <v>1468749.14</v>
      </c>
      <c r="AT4" s="32">
        <f>AR4-AS4</f>
        <v>304111.15000000014</v>
      </c>
    </row>
    <row r="5" spans="1:46" x14ac:dyDescent="0.2">
      <c r="A5" t="s">
        <v>539</v>
      </c>
      <c r="B5" t="s">
        <v>541</v>
      </c>
      <c r="C5" s="97">
        <v>5165</v>
      </c>
      <c r="D5" s="74" t="s">
        <v>1271</v>
      </c>
      <c r="E5" s="270" t="s">
        <v>2207</v>
      </c>
      <c r="F5" s="126">
        <v>368259.15</v>
      </c>
      <c r="G5" s="126">
        <v>0</v>
      </c>
      <c r="H5" s="126">
        <v>156927.69</v>
      </c>
      <c r="I5" s="270">
        <v>881934.86</v>
      </c>
      <c r="J5" s="270">
        <v>546467.16</v>
      </c>
      <c r="N5" s="278">
        <v>12000</v>
      </c>
      <c r="S5" s="270">
        <v>262163.12</v>
      </c>
      <c r="T5" s="270">
        <v>1265427.9099999999</v>
      </c>
      <c r="W5" s="100">
        <v>2236666.34</v>
      </c>
      <c r="Y5" s="100">
        <v>504.42</v>
      </c>
      <c r="Z5" s="100">
        <v>1196760</v>
      </c>
      <c r="AC5" s="127">
        <v>1455410</v>
      </c>
      <c r="AF5" s="127">
        <v>1477714.16</v>
      </c>
      <c r="AG5" s="127">
        <v>60900.55</v>
      </c>
      <c r="AO5" s="103">
        <f t="shared" ref="AO5:AO35" si="1">SUM(F5:H5)</f>
        <v>525186.84000000008</v>
      </c>
      <c r="AP5" s="37">
        <f t="shared" ref="AP5:AP68" si="2">SUM(M5:P5)</f>
        <v>12000</v>
      </c>
      <c r="AQ5" s="26">
        <f t="shared" ref="AQ5:AQ68" si="3">AO5-AP5</f>
        <v>513186.84000000008</v>
      </c>
      <c r="AR5" s="17">
        <f t="shared" ref="AR5:AR68" si="4">SUM(U5:AB5)</f>
        <v>3433930.76</v>
      </c>
      <c r="AS5" s="19">
        <f t="shared" ref="AS5:AS68" si="5">SUM(AC5:AN5)</f>
        <v>2994024.71</v>
      </c>
      <c r="AT5" s="32">
        <f t="shared" ref="AT5:AT68" si="6">AR5-AS5</f>
        <v>439906.04999999981</v>
      </c>
    </row>
    <row r="6" spans="1:46" x14ac:dyDescent="0.2">
      <c r="A6" t="s">
        <v>539</v>
      </c>
      <c r="B6" t="s">
        <v>541</v>
      </c>
      <c r="C6" s="97">
        <v>4663</v>
      </c>
      <c r="D6" s="74" t="s">
        <v>1272</v>
      </c>
      <c r="E6" s="270" t="s">
        <v>2208</v>
      </c>
      <c r="F6" s="126">
        <v>544833.18000000005</v>
      </c>
      <c r="H6" s="126">
        <v>172412.65</v>
      </c>
      <c r="I6" s="270">
        <v>934562.49</v>
      </c>
      <c r="J6" s="270">
        <v>389576.84</v>
      </c>
      <c r="N6" s="278">
        <v>18150</v>
      </c>
      <c r="P6" s="278">
        <v>5.9</v>
      </c>
      <c r="S6" s="270">
        <v>-1336009.9099999999</v>
      </c>
      <c r="T6" s="270">
        <v>3482828.65</v>
      </c>
      <c r="W6" s="100">
        <v>1359132.04</v>
      </c>
      <c r="X6" s="100">
        <v>144805</v>
      </c>
      <c r="Y6" s="100">
        <v>698.06</v>
      </c>
      <c r="Z6" s="100">
        <v>1137960</v>
      </c>
      <c r="AC6" s="127">
        <v>1347070</v>
      </c>
      <c r="AE6" s="127">
        <v>720</v>
      </c>
      <c r="AF6" s="127">
        <v>1315348.83</v>
      </c>
      <c r="AG6" s="127">
        <v>74397.75</v>
      </c>
      <c r="AK6" s="127">
        <v>3200</v>
      </c>
      <c r="AO6" s="103">
        <f t="shared" si="1"/>
        <v>717245.83000000007</v>
      </c>
      <c r="AP6" s="37">
        <f t="shared" si="2"/>
        <v>18155.900000000001</v>
      </c>
      <c r="AQ6" s="26">
        <f t="shared" si="3"/>
        <v>699089.93</v>
      </c>
      <c r="AR6" s="17">
        <f t="shared" si="4"/>
        <v>2642595.1</v>
      </c>
      <c r="AS6" s="19">
        <f t="shared" si="5"/>
        <v>2740736.58</v>
      </c>
      <c r="AT6" s="32">
        <f t="shared" si="6"/>
        <v>-98141.479999999981</v>
      </c>
    </row>
    <row r="7" spans="1:46" x14ac:dyDescent="0.2">
      <c r="A7" t="s">
        <v>539</v>
      </c>
      <c r="B7" t="s">
        <v>541</v>
      </c>
      <c r="C7" s="97">
        <v>4364</v>
      </c>
      <c r="D7" s="74" t="s">
        <v>1273</v>
      </c>
      <c r="E7" s="270" t="s">
        <v>2209</v>
      </c>
      <c r="F7" s="126">
        <v>258936.78</v>
      </c>
      <c r="G7" s="126">
        <v>0</v>
      </c>
      <c r="H7" s="126">
        <v>162953</v>
      </c>
      <c r="I7" s="270">
        <v>592537.86</v>
      </c>
      <c r="J7" s="270">
        <v>483901.78</v>
      </c>
      <c r="N7" s="278">
        <v>218191.63</v>
      </c>
      <c r="S7" s="270">
        <v>-2636279.2200000002</v>
      </c>
      <c r="T7" s="270">
        <v>3940312</v>
      </c>
      <c r="W7" s="100">
        <v>1405645.06</v>
      </c>
      <c r="Y7" s="100">
        <v>307</v>
      </c>
      <c r="Z7" s="100">
        <v>681070</v>
      </c>
      <c r="AB7" s="100">
        <v>20000</v>
      </c>
      <c r="AC7" s="127">
        <v>914780</v>
      </c>
      <c r="AF7" s="127">
        <v>1028335.95</v>
      </c>
      <c r="AG7" s="127">
        <v>169620.25</v>
      </c>
      <c r="AK7" s="127">
        <v>618.85</v>
      </c>
      <c r="AO7" s="103">
        <f t="shared" si="1"/>
        <v>421889.78</v>
      </c>
      <c r="AP7" s="37">
        <f t="shared" si="2"/>
        <v>218191.63</v>
      </c>
      <c r="AQ7" s="26">
        <f t="shared" si="3"/>
        <v>203698.15000000002</v>
      </c>
      <c r="AR7" s="17">
        <f t="shared" si="4"/>
        <v>2107022.06</v>
      </c>
      <c r="AS7" s="19">
        <f t="shared" si="5"/>
        <v>2113355.0500000003</v>
      </c>
      <c r="AT7" s="32">
        <f t="shared" si="6"/>
        <v>-6332.9900000002235</v>
      </c>
    </row>
    <row r="8" spans="1:46" x14ac:dyDescent="0.2">
      <c r="A8" t="s">
        <v>539</v>
      </c>
      <c r="B8" t="s">
        <v>541</v>
      </c>
      <c r="C8" s="97">
        <v>4222</v>
      </c>
      <c r="D8" s="74" t="s">
        <v>1274</v>
      </c>
      <c r="E8" s="270" t="s">
        <v>2210</v>
      </c>
      <c r="F8" s="126">
        <v>635847.23</v>
      </c>
      <c r="G8" s="126">
        <v>0</v>
      </c>
      <c r="H8" s="126">
        <v>73154.960000000006</v>
      </c>
      <c r="I8" s="270">
        <v>405286.86</v>
      </c>
      <c r="J8" s="270">
        <v>207086.28</v>
      </c>
      <c r="L8" s="270">
        <v>194900</v>
      </c>
      <c r="N8" s="278">
        <v>22350</v>
      </c>
      <c r="S8" s="270">
        <v>-1416665.48</v>
      </c>
      <c r="T8" s="270">
        <v>2735240.51</v>
      </c>
      <c r="W8" s="100">
        <v>727218.71</v>
      </c>
      <c r="X8" s="100">
        <v>361176.73</v>
      </c>
      <c r="Y8" s="100">
        <v>1281.98</v>
      </c>
      <c r="Z8" s="100">
        <v>926370</v>
      </c>
      <c r="AC8" s="127">
        <v>1006730</v>
      </c>
      <c r="AE8" s="127">
        <v>3106</v>
      </c>
      <c r="AF8" s="127">
        <v>466527.27</v>
      </c>
      <c r="AG8" s="127">
        <v>67615.850000000006</v>
      </c>
      <c r="AK8" s="127">
        <v>286000</v>
      </c>
      <c r="AO8" s="103">
        <f t="shared" si="1"/>
        <v>709002.19</v>
      </c>
      <c r="AP8" s="37">
        <f t="shared" si="2"/>
        <v>22350</v>
      </c>
      <c r="AQ8" s="26">
        <f t="shared" si="3"/>
        <v>686652.19</v>
      </c>
      <c r="AR8" s="17">
        <f t="shared" si="4"/>
        <v>2016047.42</v>
      </c>
      <c r="AS8" s="19">
        <f t="shared" si="5"/>
        <v>1829979.12</v>
      </c>
      <c r="AT8" s="32">
        <f t="shared" si="6"/>
        <v>186068.29999999981</v>
      </c>
    </row>
    <row r="9" spans="1:46" x14ac:dyDescent="0.2">
      <c r="A9" t="s">
        <v>539</v>
      </c>
      <c r="B9" t="s">
        <v>541</v>
      </c>
      <c r="C9" s="97">
        <v>3681</v>
      </c>
      <c r="D9" s="74" t="s">
        <v>1275</v>
      </c>
      <c r="E9" s="270" t="s">
        <v>2211</v>
      </c>
      <c r="F9" s="126">
        <v>250213.01</v>
      </c>
      <c r="G9" s="126">
        <v>0</v>
      </c>
      <c r="H9" s="126">
        <v>109439.14</v>
      </c>
      <c r="I9" s="270">
        <v>757035.11</v>
      </c>
      <c r="J9" s="270">
        <v>1101372.94</v>
      </c>
      <c r="N9" s="278">
        <v>11640</v>
      </c>
      <c r="S9" s="270">
        <v>-25488.1</v>
      </c>
      <c r="T9" s="270">
        <v>2266802.89</v>
      </c>
      <c r="W9" s="100">
        <v>728401.83</v>
      </c>
      <c r="Y9" s="100">
        <v>411.21</v>
      </c>
      <c r="Z9" s="100">
        <v>778380</v>
      </c>
      <c r="AC9" s="127">
        <v>863418</v>
      </c>
      <c r="AF9" s="127">
        <v>417208.73</v>
      </c>
      <c r="AG9" s="127">
        <v>122733.35</v>
      </c>
      <c r="AK9" s="127">
        <v>120684.11</v>
      </c>
      <c r="AO9" s="103">
        <f t="shared" si="1"/>
        <v>359652.15</v>
      </c>
      <c r="AP9" s="37">
        <f t="shared" si="2"/>
        <v>11640</v>
      </c>
      <c r="AQ9" s="26">
        <f t="shared" si="3"/>
        <v>348012.15</v>
      </c>
      <c r="AR9" s="17">
        <f t="shared" si="4"/>
        <v>1507193.04</v>
      </c>
      <c r="AS9" s="19">
        <f t="shared" si="5"/>
        <v>1524044.1900000002</v>
      </c>
      <c r="AT9" s="32">
        <f t="shared" si="6"/>
        <v>-16851.15000000014</v>
      </c>
    </row>
    <row r="10" spans="1:46" x14ac:dyDescent="0.2">
      <c r="A10" t="s">
        <v>539</v>
      </c>
      <c r="B10" t="s">
        <v>541</v>
      </c>
      <c r="C10" s="97">
        <v>2627</v>
      </c>
      <c r="D10" s="74" t="s">
        <v>1276</v>
      </c>
      <c r="E10" s="270" t="s">
        <v>2212</v>
      </c>
      <c r="F10" s="126">
        <v>302179.96000000002</v>
      </c>
      <c r="G10" s="126">
        <v>0</v>
      </c>
      <c r="H10" s="126">
        <v>221783.02</v>
      </c>
      <c r="I10" s="270">
        <v>946765.54</v>
      </c>
      <c r="J10" s="270">
        <v>697281.36</v>
      </c>
      <c r="N10" s="278">
        <v>19274</v>
      </c>
      <c r="P10" s="278">
        <v>0</v>
      </c>
      <c r="S10" s="270">
        <v>-1347413.33</v>
      </c>
      <c r="T10" s="270">
        <v>2678016.84</v>
      </c>
      <c r="W10" s="100">
        <v>1549602.15</v>
      </c>
      <c r="Y10" s="100">
        <v>670.84</v>
      </c>
      <c r="Z10" s="100">
        <v>848660</v>
      </c>
      <c r="AC10" s="127">
        <v>939315</v>
      </c>
      <c r="AF10" s="127">
        <v>542643.17000000004</v>
      </c>
      <c r="AG10" s="127">
        <v>95359.45</v>
      </c>
      <c r="AO10" s="103">
        <f t="shared" si="1"/>
        <v>523962.98</v>
      </c>
      <c r="AP10" s="37">
        <f t="shared" si="2"/>
        <v>19274</v>
      </c>
      <c r="AQ10" s="26">
        <f t="shared" si="3"/>
        <v>504688.98</v>
      </c>
      <c r="AR10" s="17">
        <f t="shared" si="4"/>
        <v>2398932.9900000002</v>
      </c>
      <c r="AS10" s="19">
        <f t="shared" si="5"/>
        <v>1577317.6199999999</v>
      </c>
      <c r="AT10" s="32">
        <f t="shared" si="6"/>
        <v>821615.37000000034</v>
      </c>
    </row>
    <row r="11" spans="1:46" x14ac:dyDescent="0.2">
      <c r="A11" t="s">
        <v>539</v>
      </c>
      <c r="B11" t="s">
        <v>541</v>
      </c>
      <c r="C11" s="97">
        <v>2345</v>
      </c>
      <c r="D11" s="74" t="s">
        <v>1277</v>
      </c>
      <c r="E11" s="270" t="s">
        <v>2213</v>
      </c>
      <c r="F11" s="126">
        <v>182876.63</v>
      </c>
      <c r="G11" s="126">
        <v>0</v>
      </c>
      <c r="H11" s="126">
        <v>164252.93</v>
      </c>
      <c r="I11" s="270">
        <v>2131258.63</v>
      </c>
      <c r="J11" s="270">
        <v>200556.73</v>
      </c>
      <c r="N11" s="278">
        <v>6300</v>
      </c>
      <c r="P11" s="278">
        <v>25804.73</v>
      </c>
      <c r="S11" s="270">
        <v>2087829.96</v>
      </c>
      <c r="T11" s="270">
        <v>585220.22</v>
      </c>
      <c r="W11" s="100">
        <v>1038214.84</v>
      </c>
      <c r="Y11" s="100">
        <v>359.73</v>
      </c>
      <c r="Z11" s="100">
        <v>578460</v>
      </c>
      <c r="AC11" s="127">
        <v>810590</v>
      </c>
      <c r="AF11" s="127">
        <v>706908.11</v>
      </c>
      <c r="AG11" s="127">
        <v>105618.45</v>
      </c>
      <c r="AK11" s="127">
        <v>24925</v>
      </c>
      <c r="AO11" s="103">
        <f t="shared" si="1"/>
        <v>347129.56</v>
      </c>
      <c r="AP11" s="37">
        <f t="shared" si="2"/>
        <v>32104.73</v>
      </c>
      <c r="AQ11" s="26">
        <f t="shared" si="3"/>
        <v>315024.83</v>
      </c>
      <c r="AR11" s="17">
        <f t="shared" si="4"/>
        <v>1617034.5699999998</v>
      </c>
      <c r="AS11" s="19">
        <f t="shared" si="5"/>
        <v>1648041.5599999998</v>
      </c>
      <c r="AT11" s="32">
        <f t="shared" si="6"/>
        <v>-31006.989999999991</v>
      </c>
    </row>
    <row r="12" spans="1:46" x14ac:dyDescent="0.2">
      <c r="A12" t="s">
        <v>539</v>
      </c>
      <c r="B12" t="s">
        <v>541</v>
      </c>
      <c r="C12" s="97">
        <v>2209</v>
      </c>
      <c r="D12" s="74" t="s">
        <v>1278</v>
      </c>
      <c r="E12" s="270" t="s">
        <v>2214</v>
      </c>
      <c r="F12" s="126">
        <v>410269.86</v>
      </c>
      <c r="G12" s="126">
        <v>0</v>
      </c>
      <c r="H12" s="126">
        <v>282044.81</v>
      </c>
      <c r="I12" s="270">
        <v>525696.86</v>
      </c>
      <c r="J12" s="270">
        <v>1045661.32</v>
      </c>
      <c r="N12" s="278">
        <v>0</v>
      </c>
      <c r="S12" s="270">
        <v>282806.27</v>
      </c>
      <c r="T12" s="270">
        <v>1804328.64</v>
      </c>
      <c r="W12" s="100">
        <v>910556.93</v>
      </c>
      <c r="Y12" s="100">
        <v>811.19</v>
      </c>
      <c r="Z12" s="100">
        <v>1165990</v>
      </c>
      <c r="AC12" s="127">
        <v>1219990</v>
      </c>
      <c r="AE12" s="127">
        <v>7212</v>
      </c>
      <c r="AF12" s="127">
        <v>282717.33</v>
      </c>
      <c r="AG12" s="127">
        <v>163020.85</v>
      </c>
      <c r="AK12" s="127">
        <v>225000</v>
      </c>
      <c r="AO12" s="103">
        <f t="shared" si="1"/>
        <v>692314.66999999993</v>
      </c>
      <c r="AP12" s="37">
        <f t="shared" si="2"/>
        <v>0</v>
      </c>
      <c r="AQ12" s="26">
        <f t="shared" si="3"/>
        <v>692314.66999999993</v>
      </c>
      <c r="AR12" s="17">
        <f t="shared" si="4"/>
        <v>2077358.12</v>
      </c>
      <c r="AS12" s="19">
        <f t="shared" si="5"/>
        <v>1897940.1800000002</v>
      </c>
      <c r="AT12" s="32">
        <f t="shared" si="6"/>
        <v>179417.93999999994</v>
      </c>
    </row>
    <row r="13" spans="1:46" x14ac:dyDescent="0.2">
      <c r="A13" t="s">
        <v>539</v>
      </c>
      <c r="B13" t="s">
        <v>541</v>
      </c>
      <c r="C13" s="97">
        <v>2329</v>
      </c>
      <c r="D13" s="74" t="s">
        <v>1279</v>
      </c>
      <c r="E13" s="270" t="s">
        <v>2215</v>
      </c>
      <c r="F13" s="126">
        <v>190777.46</v>
      </c>
      <c r="G13" s="126">
        <v>0</v>
      </c>
      <c r="H13" s="126">
        <v>54155.67</v>
      </c>
      <c r="I13" s="270">
        <v>194216.97</v>
      </c>
      <c r="J13" s="270">
        <v>315570.09000000003</v>
      </c>
      <c r="N13" s="278">
        <v>77238</v>
      </c>
      <c r="S13" s="270">
        <v>-148025.70000000001</v>
      </c>
      <c r="T13" s="270">
        <v>667029.63</v>
      </c>
      <c r="W13" s="100">
        <v>692174.83</v>
      </c>
      <c r="Y13" s="100">
        <v>256.63</v>
      </c>
      <c r="Z13" s="100">
        <v>877890</v>
      </c>
      <c r="AC13" s="127">
        <v>1109930</v>
      </c>
      <c r="AF13" s="127">
        <v>257350.05</v>
      </c>
      <c r="AG13" s="127">
        <v>34584.15</v>
      </c>
      <c r="AO13" s="103">
        <f t="shared" si="1"/>
        <v>244933.13</v>
      </c>
      <c r="AP13" s="37">
        <f t="shared" si="2"/>
        <v>77238</v>
      </c>
      <c r="AQ13" s="26">
        <f t="shared" si="3"/>
        <v>167695.13</v>
      </c>
      <c r="AR13" s="17">
        <f t="shared" si="4"/>
        <v>1570321.46</v>
      </c>
      <c r="AS13" s="19">
        <f t="shared" si="5"/>
        <v>1401864.2</v>
      </c>
      <c r="AT13" s="32">
        <f t="shared" si="6"/>
        <v>168457.26</v>
      </c>
    </row>
    <row r="14" spans="1:46" x14ac:dyDescent="0.2">
      <c r="A14" t="s">
        <v>539</v>
      </c>
      <c r="B14" t="s">
        <v>541</v>
      </c>
      <c r="C14" s="97">
        <v>2781</v>
      </c>
      <c r="D14" s="74" t="s">
        <v>1280</v>
      </c>
      <c r="E14" s="270" t="s">
        <v>2216</v>
      </c>
      <c r="F14" s="126">
        <v>130729</v>
      </c>
      <c r="G14" s="126">
        <v>0</v>
      </c>
      <c r="H14" s="126">
        <v>351135.45</v>
      </c>
      <c r="I14" s="270">
        <v>3</v>
      </c>
      <c r="J14" s="270">
        <v>343311.5</v>
      </c>
      <c r="N14" s="278">
        <v>43874</v>
      </c>
      <c r="S14" s="270">
        <v>-208103.87</v>
      </c>
      <c r="T14" s="270">
        <v>818351.54</v>
      </c>
      <c r="W14" s="100">
        <v>1151008</v>
      </c>
      <c r="Y14" s="100">
        <v>181.47</v>
      </c>
      <c r="Z14" s="100">
        <v>505070</v>
      </c>
      <c r="AB14" s="100">
        <v>400000</v>
      </c>
      <c r="AC14" s="127">
        <v>737020</v>
      </c>
      <c r="AF14" s="127">
        <v>1103579.54</v>
      </c>
      <c r="AG14" s="127">
        <v>34606.65</v>
      </c>
      <c r="AO14" s="103">
        <f t="shared" si="1"/>
        <v>481864.45</v>
      </c>
      <c r="AP14" s="37">
        <f t="shared" si="2"/>
        <v>43874</v>
      </c>
      <c r="AQ14" s="26">
        <f t="shared" si="3"/>
        <v>437990.45</v>
      </c>
      <c r="AR14" s="17">
        <f t="shared" si="4"/>
        <v>2056259.47</v>
      </c>
      <c r="AS14" s="19">
        <f t="shared" si="5"/>
        <v>1875206.19</v>
      </c>
      <c r="AT14" s="32">
        <f t="shared" si="6"/>
        <v>181053.28000000003</v>
      </c>
    </row>
    <row r="15" spans="1:46" x14ac:dyDescent="0.2">
      <c r="A15" t="s">
        <v>539</v>
      </c>
      <c r="B15" t="s">
        <v>541</v>
      </c>
      <c r="C15" s="97">
        <v>3427</v>
      </c>
      <c r="D15" s="74" t="s">
        <v>1281</v>
      </c>
      <c r="E15" s="270" t="s">
        <v>2217</v>
      </c>
      <c r="F15" s="126">
        <v>282606.2</v>
      </c>
      <c r="G15" s="126">
        <v>0</v>
      </c>
      <c r="H15" s="126">
        <v>83969.95</v>
      </c>
      <c r="I15" s="270">
        <v>1949904.37</v>
      </c>
      <c r="J15" s="270">
        <v>324255.68</v>
      </c>
      <c r="N15" s="278">
        <v>16150</v>
      </c>
      <c r="P15" s="278">
        <v>196.26</v>
      </c>
      <c r="S15" s="270">
        <v>-1432241.36</v>
      </c>
      <c r="T15" s="270">
        <v>3873985.05</v>
      </c>
      <c r="W15" s="100">
        <v>978819.05</v>
      </c>
      <c r="X15" s="100">
        <v>107750</v>
      </c>
      <c r="Y15" s="100">
        <v>263</v>
      </c>
      <c r="Z15" s="100">
        <v>1063140</v>
      </c>
      <c r="AC15" s="127">
        <v>1288418</v>
      </c>
      <c r="AE15" s="127">
        <v>10792</v>
      </c>
      <c r="AF15" s="127">
        <v>584806.65</v>
      </c>
      <c r="AG15" s="127">
        <v>73783.149999999994</v>
      </c>
      <c r="AO15" s="103">
        <f t="shared" si="1"/>
        <v>366576.15</v>
      </c>
      <c r="AP15" s="37">
        <f t="shared" si="2"/>
        <v>16346.26</v>
      </c>
      <c r="AQ15" s="26">
        <f t="shared" si="3"/>
        <v>350229.89</v>
      </c>
      <c r="AR15" s="17">
        <f t="shared" si="4"/>
        <v>2149972.0499999998</v>
      </c>
      <c r="AS15" s="19">
        <f t="shared" si="5"/>
        <v>1957799.7999999998</v>
      </c>
      <c r="AT15" s="32">
        <f t="shared" si="6"/>
        <v>192172.25</v>
      </c>
    </row>
    <row r="16" spans="1:46" x14ac:dyDescent="0.2">
      <c r="A16" t="s">
        <v>539</v>
      </c>
      <c r="B16" t="s">
        <v>541</v>
      </c>
      <c r="C16" s="97">
        <v>2582</v>
      </c>
      <c r="D16" s="74" t="s">
        <v>1282</v>
      </c>
      <c r="E16" s="270" t="s">
        <v>2218</v>
      </c>
      <c r="F16" s="126">
        <v>77685.59</v>
      </c>
      <c r="G16" s="126">
        <v>0</v>
      </c>
      <c r="H16" s="126">
        <v>63780.51</v>
      </c>
      <c r="I16" s="270">
        <v>1548915.86</v>
      </c>
      <c r="J16" s="270">
        <v>205682.57</v>
      </c>
      <c r="N16" s="278">
        <v>16300</v>
      </c>
      <c r="S16" s="270">
        <v>-119692.8</v>
      </c>
      <c r="T16" s="270">
        <v>2037072.22</v>
      </c>
      <c r="W16" s="100">
        <v>740177.34</v>
      </c>
      <c r="Y16" s="100">
        <v>155.01</v>
      </c>
      <c r="Z16" s="100">
        <v>655700</v>
      </c>
      <c r="AB16" s="100">
        <v>70000</v>
      </c>
      <c r="AC16" s="127">
        <v>899438</v>
      </c>
      <c r="AF16" s="127">
        <v>453647.29</v>
      </c>
      <c r="AG16" s="127">
        <v>72355.95</v>
      </c>
      <c r="AK16" s="127">
        <v>70000</v>
      </c>
      <c r="AO16" s="103">
        <f t="shared" si="1"/>
        <v>141466.1</v>
      </c>
      <c r="AP16" s="37">
        <f t="shared" si="2"/>
        <v>16300</v>
      </c>
      <c r="AQ16" s="26">
        <f t="shared" si="3"/>
        <v>125166.1</v>
      </c>
      <c r="AR16" s="17">
        <f t="shared" si="4"/>
        <v>1466032.35</v>
      </c>
      <c r="AS16" s="19">
        <f t="shared" si="5"/>
        <v>1495441.24</v>
      </c>
      <c r="AT16" s="32">
        <f t="shared" si="6"/>
        <v>-29408.889999999898</v>
      </c>
    </row>
    <row r="17" spans="1:46" x14ac:dyDescent="0.2">
      <c r="A17" t="s">
        <v>539</v>
      </c>
      <c r="B17" t="s">
        <v>541</v>
      </c>
      <c r="C17" s="97">
        <v>1491</v>
      </c>
      <c r="D17" s="74" t="s">
        <v>1283</v>
      </c>
      <c r="E17" s="270" t="s">
        <v>2219</v>
      </c>
      <c r="F17" s="126">
        <v>390404.01</v>
      </c>
      <c r="G17" s="126">
        <v>0</v>
      </c>
      <c r="H17" s="126">
        <v>66615.149999999994</v>
      </c>
      <c r="I17" s="270">
        <v>280330.23999999999</v>
      </c>
      <c r="J17" s="270">
        <v>504563</v>
      </c>
      <c r="N17" s="278">
        <v>12395</v>
      </c>
      <c r="S17" s="270">
        <v>-174280.82</v>
      </c>
      <c r="T17" s="270">
        <v>2706524.69</v>
      </c>
      <c r="W17" s="100">
        <v>690067.14</v>
      </c>
      <c r="X17" s="100">
        <v>73350</v>
      </c>
      <c r="Y17" s="100">
        <v>556.82000000000005</v>
      </c>
      <c r="Z17" s="100">
        <v>727440</v>
      </c>
      <c r="AC17" s="127">
        <v>816953</v>
      </c>
      <c r="AE17" s="127">
        <v>1120</v>
      </c>
      <c r="AF17" s="127">
        <v>1898862.48</v>
      </c>
      <c r="AG17" s="127">
        <v>74566.95</v>
      </c>
      <c r="AO17" s="103">
        <f t="shared" si="1"/>
        <v>457019.16000000003</v>
      </c>
      <c r="AP17" s="37">
        <f t="shared" si="2"/>
        <v>12395</v>
      </c>
      <c r="AQ17" s="26">
        <f t="shared" si="3"/>
        <v>444624.16000000003</v>
      </c>
      <c r="AR17" s="17">
        <f t="shared" si="4"/>
        <v>1491413.96</v>
      </c>
      <c r="AS17" s="19">
        <f t="shared" si="5"/>
        <v>2791502.43</v>
      </c>
      <c r="AT17" s="32">
        <f t="shared" si="6"/>
        <v>-1300088.4700000002</v>
      </c>
    </row>
    <row r="18" spans="1:46" x14ac:dyDescent="0.2">
      <c r="A18" t="s">
        <v>539</v>
      </c>
      <c r="B18" t="s">
        <v>541</v>
      </c>
      <c r="C18" s="97">
        <v>2154</v>
      </c>
      <c r="D18" s="74" t="s">
        <v>1284</v>
      </c>
      <c r="E18" s="270" t="s">
        <v>2220</v>
      </c>
      <c r="F18" s="126">
        <v>183428.23</v>
      </c>
      <c r="G18" s="126">
        <v>44600</v>
      </c>
      <c r="H18" s="126">
        <v>140353.44</v>
      </c>
      <c r="I18" s="270">
        <v>83665.039999999994</v>
      </c>
      <c r="J18" s="270">
        <v>234754.75</v>
      </c>
      <c r="M18" s="278">
        <v>0</v>
      </c>
      <c r="N18" s="278">
        <v>11650</v>
      </c>
      <c r="P18" s="278">
        <v>0</v>
      </c>
      <c r="S18" s="270">
        <v>128166.69</v>
      </c>
      <c r="T18" s="270">
        <v>865508.28</v>
      </c>
      <c r="W18" s="100">
        <v>1468944.46</v>
      </c>
      <c r="Y18" s="100">
        <v>270.82</v>
      </c>
      <c r="Z18" s="100">
        <v>1026740</v>
      </c>
      <c r="AC18" s="127">
        <v>1097040</v>
      </c>
      <c r="AE18" s="127">
        <v>2000</v>
      </c>
      <c r="AF18" s="127">
        <v>1625715.19</v>
      </c>
      <c r="AG18" s="127">
        <v>91630.55</v>
      </c>
      <c r="AO18" s="103">
        <f t="shared" si="1"/>
        <v>368381.67000000004</v>
      </c>
      <c r="AP18" s="37">
        <f t="shared" si="2"/>
        <v>11650</v>
      </c>
      <c r="AQ18" s="26">
        <f t="shared" si="3"/>
        <v>356731.67000000004</v>
      </c>
      <c r="AR18" s="17">
        <f t="shared" si="4"/>
        <v>2495955.2800000003</v>
      </c>
      <c r="AS18" s="19">
        <f t="shared" si="5"/>
        <v>2816385.7399999998</v>
      </c>
      <c r="AT18" s="32">
        <f t="shared" si="6"/>
        <v>-320430.4599999995</v>
      </c>
    </row>
    <row r="19" spans="1:46" x14ac:dyDescent="0.2">
      <c r="A19" t="s">
        <v>539</v>
      </c>
      <c r="B19" t="s">
        <v>541</v>
      </c>
      <c r="C19" s="97">
        <v>3909</v>
      </c>
      <c r="D19" s="74" t="s">
        <v>1285</v>
      </c>
      <c r="E19" s="270" t="s">
        <v>2221</v>
      </c>
      <c r="F19" s="126">
        <v>280308.65000000002</v>
      </c>
      <c r="G19" s="126">
        <v>0</v>
      </c>
      <c r="H19" s="126">
        <v>36830.74</v>
      </c>
      <c r="I19" s="270">
        <v>48150.15</v>
      </c>
      <c r="J19" s="270">
        <v>150298.49</v>
      </c>
      <c r="N19" s="278">
        <v>5000</v>
      </c>
      <c r="S19" s="270">
        <v>-2879858</v>
      </c>
      <c r="T19" s="270">
        <v>2831701.19</v>
      </c>
      <c r="W19" s="100">
        <v>1432120.31</v>
      </c>
      <c r="Y19" s="100">
        <v>357.59</v>
      </c>
      <c r="Z19" s="100">
        <v>381390</v>
      </c>
      <c r="AC19" s="127">
        <v>581139.5</v>
      </c>
      <c r="AE19" s="127">
        <v>960</v>
      </c>
      <c r="AF19" s="127">
        <v>609975.11</v>
      </c>
      <c r="AG19" s="127">
        <v>52609.95</v>
      </c>
      <c r="AO19" s="103">
        <f t="shared" si="1"/>
        <v>317139.39</v>
      </c>
      <c r="AP19" s="37">
        <f t="shared" si="2"/>
        <v>5000</v>
      </c>
      <c r="AQ19" s="26">
        <f t="shared" si="3"/>
        <v>312139.39</v>
      </c>
      <c r="AR19" s="17">
        <f t="shared" si="4"/>
        <v>1813867.9000000001</v>
      </c>
      <c r="AS19" s="19">
        <f t="shared" si="5"/>
        <v>1244684.5599999998</v>
      </c>
      <c r="AT19" s="32">
        <f t="shared" si="6"/>
        <v>569183.34000000032</v>
      </c>
    </row>
    <row r="20" spans="1:46" x14ac:dyDescent="0.2">
      <c r="A20" t="s">
        <v>539</v>
      </c>
      <c r="B20" t="s">
        <v>541</v>
      </c>
      <c r="C20" s="97">
        <v>2875</v>
      </c>
      <c r="D20" s="74" t="s">
        <v>1286</v>
      </c>
      <c r="E20" s="270" t="s">
        <v>2222</v>
      </c>
      <c r="F20" s="126">
        <v>484763.33</v>
      </c>
      <c r="G20" s="126">
        <v>0</v>
      </c>
      <c r="H20" s="126">
        <v>229990.8</v>
      </c>
      <c r="I20" s="270">
        <v>2575776.91</v>
      </c>
      <c r="J20" s="270">
        <v>442225.59</v>
      </c>
      <c r="N20" s="278">
        <v>6150</v>
      </c>
      <c r="P20" s="278">
        <v>1000</v>
      </c>
      <c r="S20" s="270">
        <v>-1934955.9</v>
      </c>
      <c r="T20" s="270">
        <v>5546813.3099999996</v>
      </c>
      <c r="W20" s="100">
        <v>952909.05</v>
      </c>
      <c r="Y20" s="100">
        <v>907.13</v>
      </c>
      <c r="Z20" s="100">
        <v>548100</v>
      </c>
      <c r="AC20" s="127">
        <v>666260</v>
      </c>
      <c r="AE20" s="127">
        <v>33206</v>
      </c>
      <c r="AF20" s="127">
        <v>591349.31000000006</v>
      </c>
      <c r="AG20" s="127">
        <v>91524.65</v>
      </c>
      <c r="AK20" s="127">
        <v>1400</v>
      </c>
      <c r="AO20" s="103">
        <f t="shared" si="1"/>
        <v>714754.13</v>
      </c>
      <c r="AP20" s="37">
        <f t="shared" si="2"/>
        <v>7150</v>
      </c>
      <c r="AQ20" s="26">
        <f t="shared" si="3"/>
        <v>707604.13</v>
      </c>
      <c r="AR20" s="17">
        <f t="shared" si="4"/>
        <v>1501916.1800000002</v>
      </c>
      <c r="AS20" s="19">
        <f t="shared" si="5"/>
        <v>1383739.96</v>
      </c>
      <c r="AT20" s="32">
        <f t="shared" si="6"/>
        <v>118176.2200000002</v>
      </c>
    </row>
    <row r="21" spans="1:46" x14ac:dyDescent="0.2">
      <c r="A21" t="s">
        <v>539</v>
      </c>
      <c r="B21" t="s">
        <v>541</v>
      </c>
      <c r="C21" s="97">
        <v>4102</v>
      </c>
      <c r="D21" s="74" t="s">
        <v>1287</v>
      </c>
      <c r="E21" s="270" t="s">
        <v>2223</v>
      </c>
      <c r="F21" s="126">
        <v>457476.09</v>
      </c>
      <c r="G21" s="126">
        <v>0</v>
      </c>
      <c r="H21" s="126">
        <v>209408.2</v>
      </c>
      <c r="I21" s="270">
        <v>2559300.7999999998</v>
      </c>
      <c r="J21" s="270">
        <v>1244253.27</v>
      </c>
      <c r="N21" s="278">
        <v>14150</v>
      </c>
      <c r="S21" s="270">
        <v>2638502.58</v>
      </c>
      <c r="T21" s="270">
        <v>1606327.04</v>
      </c>
      <c r="W21" s="100">
        <v>2805629.54</v>
      </c>
      <c r="Y21" s="100">
        <v>346.19</v>
      </c>
      <c r="Z21" s="100">
        <v>1430772</v>
      </c>
      <c r="AC21" s="127">
        <v>1874380</v>
      </c>
      <c r="AE21" s="127">
        <v>2000</v>
      </c>
      <c r="AF21" s="127">
        <v>2003506.19</v>
      </c>
      <c r="AG21" s="127">
        <v>111478.8</v>
      </c>
      <c r="AO21" s="103">
        <f t="shared" si="1"/>
        <v>666884.29</v>
      </c>
      <c r="AP21" s="37">
        <f t="shared" si="2"/>
        <v>14150</v>
      </c>
      <c r="AQ21" s="26">
        <f t="shared" si="3"/>
        <v>652734.29</v>
      </c>
      <c r="AR21" s="17">
        <f t="shared" si="4"/>
        <v>4236747.7300000004</v>
      </c>
      <c r="AS21" s="19">
        <f t="shared" si="5"/>
        <v>3991364.9899999998</v>
      </c>
      <c r="AT21" s="32">
        <f t="shared" si="6"/>
        <v>245382.74000000069</v>
      </c>
    </row>
    <row r="22" spans="1:46" x14ac:dyDescent="0.2">
      <c r="A22" t="s">
        <v>539</v>
      </c>
      <c r="B22" t="s">
        <v>541</v>
      </c>
      <c r="C22" s="97">
        <v>3593</v>
      </c>
      <c r="D22" s="74" t="s">
        <v>1288</v>
      </c>
      <c r="E22" s="270" t="s">
        <v>2224</v>
      </c>
      <c r="F22" s="126">
        <v>405109.25</v>
      </c>
      <c r="G22" s="126">
        <v>0</v>
      </c>
      <c r="H22" s="126">
        <v>111645.54</v>
      </c>
      <c r="I22" s="270">
        <v>1935369.17</v>
      </c>
      <c r="J22" s="270">
        <v>510983.17</v>
      </c>
      <c r="N22" s="278">
        <v>6150</v>
      </c>
      <c r="P22" s="278">
        <v>698</v>
      </c>
      <c r="S22" s="270">
        <v>1523738.49</v>
      </c>
      <c r="T22" s="270">
        <v>1373222.93</v>
      </c>
      <c r="W22" s="100">
        <v>874819.89</v>
      </c>
      <c r="Y22" s="100">
        <v>728.99</v>
      </c>
      <c r="Z22" s="100">
        <v>1047180</v>
      </c>
      <c r="AC22" s="127">
        <v>1136902</v>
      </c>
      <c r="AD22" s="127">
        <v>11000</v>
      </c>
      <c r="AE22" s="127">
        <v>19720</v>
      </c>
      <c r="AF22" s="127">
        <v>546429.72</v>
      </c>
      <c r="AG22" s="127">
        <v>132947.45000000001</v>
      </c>
      <c r="AO22" s="103">
        <f t="shared" si="1"/>
        <v>516754.79</v>
      </c>
      <c r="AP22" s="37">
        <f t="shared" si="2"/>
        <v>6848</v>
      </c>
      <c r="AQ22" s="26">
        <f t="shared" si="3"/>
        <v>509906.79</v>
      </c>
      <c r="AR22" s="17">
        <f t="shared" si="4"/>
        <v>1922728.88</v>
      </c>
      <c r="AS22" s="19">
        <f t="shared" si="5"/>
        <v>1846999.17</v>
      </c>
      <c r="AT22" s="32">
        <f t="shared" si="6"/>
        <v>75729.709999999963</v>
      </c>
    </row>
    <row r="23" spans="1:46" x14ac:dyDescent="0.2">
      <c r="A23" t="s">
        <v>539</v>
      </c>
      <c r="B23" t="s">
        <v>541</v>
      </c>
      <c r="C23" s="97">
        <v>2119</v>
      </c>
      <c r="D23" s="74" t="s">
        <v>1289</v>
      </c>
      <c r="E23" s="270" t="s">
        <v>2225</v>
      </c>
      <c r="F23" s="126">
        <v>632327.34</v>
      </c>
      <c r="G23" s="126">
        <v>45000</v>
      </c>
      <c r="H23" s="126">
        <v>78952.479999999996</v>
      </c>
      <c r="I23" s="270">
        <v>2549567.54</v>
      </c>
      <c r="J23" s="270">
        <v>213347.85</v>
      </c>
      <c r="N23" s="278">
        <v>37091</v>
      </c>
      <c r="S23" s="270">
        <v>3082603.73</v>
      </c>
      <c r="T23" s="270">
        <v>466379.49</v>
      </c>
      <c r="W23" s="100">
        <v>520016.84</v>
      </c>
      <c r="X23" s="100">
        <v>117555</v>
      </c>
      <c r="Y23" s="100">
        <v>1041.47</v>
      </c>
      <c r="Z23" s="100">
        <v>387380</v>
      </c>
      <c r="AB23" s="100">
        <v>119000</v>
      </c>
      <c r="AC23" s="127">
        <v>619950</v>
      </c>
      <c r="AF23" s="127">
        <v>449110.02</v>
      </c>
      <c r="AG23" s="127">
        <v>91086.3</v>
      </c>
      <c r="AO23" s="103">
        <f t="shared" si="1"/>
        <v>756279.82</v>
      </c>
      <c r="AP23" s="37">
        <f t="shared" si="2"/>
        <v>37091</v>
      </c>
      <c r="AQ23" s="26">
        <f t="shared" si="3"/>
        <v>719188.82</v>
      </c>
      <c r="AR23" s="17">
        <f t="shared" si="4"/>
        <v>1144993.31</v>
      </c>
      <c r="AS23" s="19">
        <f t="shared" si="5"/>
        <v>1160146.32</v>
      </c>
      <c r="AT23" s="32">
        <f t="shared" si="6"/>
        <v>-15153.010000000009</v>
      </c>
    </row>
    <row r="24" spans="1:46" x14ac:dyDescent="0.2">
      <c r="A24" t="s">
        <v>539</v>
      </c>
      <c r="B24" t="s">
        <v>541</v>
      </c>
      <c r="C24" s="97">
        <v>2646</v>
      </c>
      <c r="D24" s="74" t="s">
        <v>1290</v>
      </c>
      <c r="E24" s="270" t="s">
        <v>2226</v>
      </c>
      <c r="F24" s="126">
        <v>120866.94</v>
      </c>
      <c r="G24" s="126">
        <v>56000</v>
      </c>
      <c r="H24" s="126">
        <v>117949.94</v>
      </c>
      <c r="I24" s="270">
        <v>325572.96999999997</v>
      </c>
      <c r="J24" s="270">
        <v>385615.55</v>
      </c>
      <c r="N24" s="278">
        <v>6300</v>
      </c>
      <c r="S24" s="270">
        <v>-448549.25</v>
      </c>
      <c r="T24" s="270">
        <v>1804328.64</v>
      </c>
      <c r="W24" s="100">
        <v>677392.2</v>
      </c>
      <c r="X24" s="100">
        <v>365800</v>
      </c>
      <c r="Y24" s="100">
        <v>265.18</v>
      </c>
      <c r="Z24" s="100">
        <v>672024</v>
      </c>
      <c r="AC24" s="127">
        <v>760957</v>
      </c>
      <c r="AE24" s="127">
        <v>1500</v>
      </c>
      <c r="AF24" s="127">
        <v>1194623.32</v>
      </c>
      <c r="AG24" s="127">
        <v>53818.05</v>
      </c>
      <c r="AK24" s="127">
        <v>3200</v>
      </c>
      <c r="AO24" s="103">
        <f t="shared" si="1"/>
        <v>294816.88</v>
      </c>
      <c r="AP24" s="37">
        <f t="shared" si="2"/>
        <v>6300</v>
      </c>
      <c r="AQ24" s="26">
        <f t="shared" si="3"/>
        <v>288516.88</v>
      </c>
      <c r="AR24" s="17">
        <f t="shared" si="4"/>
        <v>1715481.38</v>
      </c>
      <c r="AS24" s="19">
        <f t="shared" si="5"/>
        <v>2014098.37</v>
      </c>
      <c r="AT24" s="32">
        <f t="shared" si="6"/>
        <v>-298616.99000000022</v>
      </c>
    </row>
    <row r="25" spans="1:46" x14ac:dyDescent="0.2">
      <c r="A25" t="s">
        <v>539</v>
      </c>
      <c r="B25" t="s">
        <v>541</v>
      </c>
      <c r="C25" s="97">
        <v>6232</v>
      </c>
      <c r="D25" s="74" t="s">
        <v>1291</v>
      </c>
      <c r="E25" s="270" t="s">
        <v>2227</v>
      </c>
      <c r="F25" s="126">
        <v>247219.48</v>
      </c>
      <c r="G25" s="126">
        <v>10160</v>
      </c>
      <c r="H25" s="126">
        <v>401970.56</v>
      </c>
      <c r="I25" s="270">
        <v>457244.98</v>
      </c>
      <c r="J25" s="270">
        <v>93721.98</v>
      </c>
      <c r="N25" s="278">
        <v>26261.19</v>
      </c>
      <c r="S25" s="270">
        <v>-630879.27</v>
      </c>
      <c r="T25" s="270">
        <v>1601555.91</v>
      </c>
      <c r="W25" s="100">
        <v>1967637.2</v>
      </c>
      <c r="X25" s="100">
        <v>500</v>
      </c>
      <c r="Y25" s="100">
        <v>452.98</v>
      </c>
      <c r="Z25" s="100">
        <v>686070</v>
      </c>
      <c r="AC25" s="127">
        <v>1054886</v>
      </c>
      <c r="AE25" s="127">
        <v>4300</v>
      </c>
      <c r="AF25" s="127">
        <v>1263912.1100000001</v>
      </c>
      <c r="AG25" s="127">
        <v>90929.9</v>
      </c>
      <c r="AK25" s="127">
        <v>1</v>
      </c>
      <c r="AO25" s="103">
        <f t="shared" si="1"/>
        <v>659350.04</v>
      </c>
      <c r="AP25" s="37">
        <f t="shared" si="2"/>
        <v>26261.19</v>
      </c>
      <c r="AQ25" s="26">
        <f t="shared" si="3"/>
        <v>633088.85000000009</v>
      </c>
      <c r="AR25" s="17">
        <f t="shared" si="4"/>
        <v>2654660.1799999997</v>
      </c>
      <c r="AS25" s="19">
        <f t="shared" si="5"/>
        <v>2414029.0100000002</v>
      </c>
      <c r="AT25" s="32">
        <f t="shared" si="6"/>
        <v>240631.16999999946</v>
      </c>
    </row>
    <row r="26" spans="1:46" x14ac:dyDescent="0.2">
      <c r="A26" t="s">
        <v>539</v>
      </c>
      <c r="B26" t="s">
        <v>541</v>
      </c>
      <c r="C26" s="97">
        <v>5126</v>
      </c>
      <c r="D26" s="74" t="s">
        <v>1292</v>
      </c>
      <c r="E26" s="270" t="s">
        <v>2228</v>
      </c>
      <c r="F26" s="126">
        <v>345677.25</v>
      </c>
      <c r="G26" s="126">
        <v>0</v>
      </c>
      <c r="H26" s="126">
        <v>242761.54</v>
      </c>
      <c r="I26" s="270">
        <v>128700.22</v>
      </c>
      <c r="J26" s="270">
        <v>233933.39</v>
      </c>
      <c r="N26" s="278">
        <v>17400</v>
      </c>
      <c r="S26" s="270">
        <v>-449481.79</v>
      </c>
      <c r="T26" s="270">
        <v>1188537.31</v>
      </c>
      <c r="W26" s="100">
        <v>915694.99</v>
      </c>
      <c r="Y26" s="100">
        <v>353.8</v>
      </c>
      <c r="Z26" s="100">
        <v>846070</v>
      </c>
      <c r="AC26" s="127">
        <v>1097920</v>
      </c>
      <c r="AE26" s="127">
        <v>9660</v>
      </c>
      <c r="AF26" s="127">
        <v>381643.26</v>
      </c>
      <c r="AG26" s="127">
        <v>51098.65</v>
      </c>
      <c r="AO26" s="103">
        <f t="shared" si="1"/>
        <v>588438.79</v>
      </c>
      <c r="AP26" s="37">
        <f t="shared" si="2"/>
        <v>17400</v>
      </c>
      <c r="AQ26" s="26">
        <f t="shared" si="3"/>
        <v>571038.79</v>
      </c>
      <c r="AR26" s="17">
        <f t="shared" si="4"/>
        <v>1762118.79</v>
      </c>
      <c r="AS26" s="19">
        <f t="shared" si="5"/>
        <v>1540321.91</v>
      </c>
      <c r="AT26" s="32">
        <f t="shared" si="6"/>
        <v>221796.88000000012</v>
      </c>
    </row>
    <row r="27" spans="1:46" x14ac:dyDescent="0.2">
      <c r="A27" t="s">
        <v>539</v>
      </c>
      <c r="B27" t="s">
        <v>541</v>
      </c>
      <c r="C27" s="97">
        <v>2780</v>
      </c>
      <c r="D27" s="74" t="s">
        <v>1293</v>
      </c>
      <c r="E27" s="270" t="s">
        <v>2348</v>
      </c>
      <c r="F27" s="126">
        <v>260273.63</v>
      </c>
      <c r="G27" s="126">
        <v>0</v>
      </c>
      <c r="H27" s="126">
        <v>191411.20000000001</v>
      </c>
      <c r="I27" s="270">
        <v>687756.56</v>
      </c>
      <c r="J27" s="270">
        <v>321189.63</v>
      </c>
      <c r="N27" s="278">
        <v>13854</v>
      </c>
      <c r="P27" s="278">
        <v>415572.97</v>
      </c>
      <c r="S27" s="270">
        <v>-1963265.48</v>
      </c>
      <c r="T27" s="270">
        <v>3378480.39</v>
      </c>
      <c r="W27" s="100">
        <v>297724.83</v>
      </c>
      <c r="Y27" s="100">
        <v>323.11</v>
      </c>
      <c r="Z27" s="100">
        <v>739930</v>
      </c>
      <c r="AC27" s="127">
        <v>893250</v>
      </c>
      <c r="AF27" s="127">
        <v>357128.5</v>
      </c>
      <c r="AG27" s="127">
        <v>164726.29999999999</v>
      </c>
      <c r="AO27" s="103">
        <f t="shared" si="1"/>
        <v>451684.83</v>
      </c>
      <c r="AP27" s="37">
        <f t="shared" si="2"/>
        <v>429426.97</v>
      </c>
      <c r="AQ27" s="26">
        <f t="shared" si="3"/>
        <v>22257.860000000044</v>
      </c>
      <c r="AR27" s="17">
        <f t="shared" si="4"/>
        <v>1037977.94</v>
      </c>
      <c r="AS27" s="19">
        <f t="shared" si="5"/>
        <v>1415104.8</v>
      </c>
      <c r="AT27" s="32">
        <f t="shared" si="6"/>
        <v>-377126.8600000001</v>
      </c>
    </row>
    <row r="28" spans="1:46" x14ac:dyDescent="0.2">
      <c r="A28" t="s">
        <v>539</v>
      </c>
      <c r="B28" t="s">
        <v>541</v>
      </c>
      <c r="C28" s="97">
        <v>2904</v>
      </c>
      <c r="D28" s="74" t="s">
        <v>1294</v>
      </c>
      <c r="E28" s="270" t="s">
        <v>2353</v>
      </c>
      <c r="F28" s="126">
        <v>372066.52</v>
      </c>
      <c r="G28" s="126">
        <v>0</v>
      </c>
      <c r="H28" s="126">
        <v>106987.28</v>
      </c>
      <c r="I28" s="270">
        <v>3515596.2</v>
      </c>
      <c r="J28" s="270">
        <v>232802.91</v>
      </c>
      <c r="N28" s="278">
        <v>21972</v>
      </c>
      <c r="P28" s="278">
        <v>0</v>
      </c>
      <c r="S28" s="270">
        <v>-622551.92000000004</v>
      </c>
      <c r="T28" s="270">
        <v>4652638.84</v>
      </c>
      <c r="W28" s="100">
        <v>634721.93000000005</v>
      </c>
      <c r="X28" s="100">
        <v>126850</v>
      </c>
      <c r="Y28" s="100">
        <v>622.07000000000005</v>
      </c>
      <c r="Z28" s="100">
        <v>269000</v>
      </c>
      <c r="AC28" s="127">
        <v>357772</v>
      </c>
      <c r="AE28" s="127">
        <v>7312</v>
      </c>
      <c r="AF28" s="127">
        <v>395348.36</v>
      </c>
      <c r="AG28" s="127">
        <v>81708.649999999994</v>
      </c>
      <c r="AO28" s="103">
        <f t="shared" si="1"/>
        <v>479053.80000000005</v>
      </c>
      <c r="AP28" s="37">
        <f t="shared" si="2"/>
        <v>21972</v>
      </c>
      <c r="AQ28" s="26">
        <f t="shared" si="3"/>
        <v>457081.80000000005</v>
      </c>
      <c r="AR28" s="17">
        <f t="shared" si="4"/>
        <v>1031194</v>
      </c>
      <c r="AS28" s="19">
        <f t="shared" si="5"/>
        <v>842141.01</v>
      </c>
      <c r="AT28" s="32">
        <f t="shared" si="6"/>
        <v>189052.99</v>
      </c>
    </row>
    <row r="29" spans="1:46" x14ac:dyDescent="0.2">
      <c r="A29" t="s">
        <v>544</v>
      </c>
      <c r="B29" t="s">
        <v>545</v>
      </c>
      <c r="C29" s="97">
        <v>3964</v>
      </c>
      <c r="D29" s="74" t="s">
        <v>1295</v>
      </c>
      <c r="E29" s="270" t="s">
        <v>2229</v>
      </c>
      <c r="F29" s="126">
        <v>213793.21</v>
      </c>
      <c r="G29" s="126">
        <v>3600</v>
      </c>
      <c r="H29" s="126">
        <v>12817.51</v>
      </c>
      <c r="I29" s="270">
        <v>2406900.38</v>
      </c>
      <c r="J29" s="270">
        <v>244340.9</v>
      </c>
      <c r="N29" s="278">
        <v>5460</v>
      </c>
      <c r="S29" s="270">
        <v>-1057125.8</v>
      </c>
      <c r="T29" s="270">
        <v>3908830.71</v>
      </c>
      <c r="W29" s="100">
        <v>281232.33</v>
      </c>
      <c r="Y29" s="100">
        <v>194.97</v>
      </c>
      <c r="Z29" s="100">
        <v>1113460</v>
      </c>
      <c r="AB29" s="100">
        <v>1217806.8700000001</v>
      </c>
      <c r="AC29" s="127">
        <v>1562494</v>
      </c>
      <c r="AE29" s="127">
        <v>4000</v>
      </c>
      <c r="AF29" s="127">
        <v>831474.23</v>
      </c>
      <c r="AG29" s="127">
        <v>163963.85</v>
      </c>
      <c r="AH29" s="127">
        <v>1100</v>
      </c>
      <c r="AO29" s="103">
        <f t="shared" si="1"/>
        <v>230210.72</v>
      </c>
      <c r="AP29" s="37">
        <f t="shared" si="2"/>
        <v>5460</v>
      </c>
      <c r="AQ29" s="26">
        <f t="shared" si="3"/>
        <v>224750.72</v>
      </c>
      <c r="AR29" s="17">
        <f t="shared" si="4"/>
        <v>2612694.17</v>
      </c>
      <c r="AS29" s="19">
        <f t="shared" si="5"/>
        <v>2563032.08</v>
      </c>
      <c r="AT29" s="32">
        <f t="shared" si="6"/>
        <v>49662.089999999851</v>
      </c>
    </row>
    <row r="30" spans="1:46" x14ac:dyDescent="0.2">
      <c r="A30" t="s">
        <v>544</v>
      </c>
      <c r="B30" t="s">
        <v>545</v>
      </c>
      <c r="C30" s="97">
        <v>5112</v>
      </c>
      <c r="D30" s="74" t="s">
        <v>1296</v>
      </c>
      <c r="E30" s="270" t="s">
        <v>2230</v>
      </c>
      <c r="F30" s="126">
        <v>21658.83</v>
      </c>
      <c r="G30" s="126">
        <v>115332</v>
      </c>
      <c r="H30" s="126">
        <v>138954.47</v>
      </c>
      <c r="I30" s="270">
        <v>1011744</v>
      </c>
      <c r="J30" s="270">
        <v>330713</v>
      </c>
      <c r="P30" s="278">
        <v>567077.99</v>
      </c>
      <c r="S30" s="270">
        <v>-2673952.41</v>
      </c>
      <c r="T30" s="270">
        <v>3967213.3</v>
      </c>
      <c r="V30" s="100">
        <v>431.69</v>
      </c>
      <c r="W30" s="100">
        <v>761266.92</v>
      </c>
      <c r="Z30" s="100">
        <v>990380</v>
      </c>
      <c r="AB30" s="100">
        <v>100000</v>
      </c>
      <c r="AC30" s="127">
        <v>1267300</v>
      </c>
      <c r="AE30" s="127">
        <v>10712</v>
      </c>
      <c r="AF30" s="127">
        <v>686959.19</v>
      </c>
      <c r="AG30" s="127">
        <v>116604</v>
      </c>
      <c r="AH30" s="127">
        <v>5000</v>
      </c>
      <c r="AO30" s="103">
        <f t="shared" si="1"/>
        <v>275945.30000000005</v>
      </c>
      <c r="AP30" s="37">
        <f t="shared" si="2"/>
        <v>567077.99</v>
      </c>
      <c r="AQ30" s="26">
        <f t="shared" si="3"/>
        <v>-291132.68999999994</v>
      </c>
      <c r="AR30" s="17">
        <f t="shared" si="4"/>
        <v>1852078.6099999999</v>
      </c>
      <c r="AS30" s="19">
        <f t="shared" si="5"/>
        <v>2086575.19</v>
      </c>
      <c r="AT30" s="32">
        <f t="shared" si="6"/>
        <v>-234496.58000000007</v>
      </c>
    </row>
    <row r="31" spans="1:46" x14ac:dyDescent="0.2">
      <c r="A31" t="s">
        <v>544</v>
      </c>
      <c r="B31" t="s">
        <v>545</v>
      </c>
      <c r="C31" s="97">
        <v>2863</v>
      </c>
      <c r="D31" s="74" t="s">
        <v>1297</v>
      </c>
      <c r="E31" s="270" t="s">
        <v>2231</v>
      </c>
      <c r="F31" s="126">
        <v>329632.34999999998</v>
      </c>
      <c r="G31" s="126">
        <v>0</v>
      </c>
      <c r="H31" s="126">
        <v>48335.33</v>
      </c>
      <c r="I31" s="270">
        <v>60229.63</v>
      </c>
      <c r="J31" s="270">
        <v>388900.81</v>
      </c>
      <c r="S31" s="270">
        <v>-933234.62</v>
      </c>
      <c r="T31" s="270">
        <v>1728640.99</v>
      </c>
      <c r="W31" s="100">
        <v>680857.31</v>
      </c>
      <c r="Y31" s="100">
        <v>585.17999999999995</v>
      </c>
      <c r="Z31" s="100">
        <v>844470</v>
      </c>
      <c r="AC31" s="127">
        <v>929600</v>
      </c>
      <c r="AE31" s="127">
        <v>14324</v>
      </c>
      <c r="AF31" s="127">
        <v>318495.71000000002</v>
      </c>
      <c r="AG31" s="127">
        <v>138210.68</v>
      </c>
      <c r="AH31" s="127">
        <v>55000</v>
      </c>
      <c r="AK31" s="127">
        <v>33894.35</v>
      </c>
      <c r="AO31" s="103">
        <f t="shared" si="1"/>
        <v>377967.68</v>
      </c>
      <c r="AP31" s="37">
        <f t="shared" si="2"/>
        <v>0</v>
      </c>
      <c r="AQ31" s="26">
        <f t="shared" si="3"/>
        <v>377967.68</v>
      </c>
      <c r="AR31" s="17">
        <f t="shared" si="4"/>
        <v>1525912.4900000002</v>
      </c>
      <c r="AS31" s="19">
        <f t="shared" si="5"/>
        <v>1489524.74</v>
      </c>
      <c r="AT31" s="32">
        <f t="shared" si="6"/>
        <v>36387.750000000233</v>
      </c>
    </row>
    <row r="32" spans="1:46" x14ac:dyDescent="0.2">
      <c r="A32" t="s">
        <v>544</v>
      </c>
      <c r="B32" t="s">
        <v>545</v>
      </c>
      <c r="C32" s="97">
        <v>3378</v>
      </c>
      <c r="D32" s="74" t="s">
        <v>1298</v>
      </c>
      <c r="E32" s="270" t="s">
        <v>2232</v>
      </c>
      <c r="F32" s="126">
        <v>118069.81</v>
      </c>
      <c r="G32" s="126">
        <v>36496</v>
      </c>
      <c r="H32" s="126">
        <v>253430.66</v>
      </c>
      <c r="I32" s="270">
        <v>52467.4</v>
      </c>
      <c r="J32" s="270">
        <v>327942.40999999997</v>
      </c>
      <c r="P32" s="278">
        <v>263407.45</v>
      </c>
      <c r="S32" s="270">
        <v>-1682054.14</v>
      </c>
      <c r="T32" s="270">
        <v>2399403.2599999998</v>
      </c>
      <c r="W32" s="100">
        <v>457442.9</v>
      </c>
      <c r="Y32" s="100">
        <v>322.7</v>
      </c>
      <c r="AB32" s="100">
        <v>159320.64000000001</v>
      </c>
      <c r="AC32" s="127">
        <v>198264</v>
      </c>
      <c r="AE32" s="127">
        <v>35414</v>
      </c>
      <c r="AF32" s="127">
        <v>360698.89</v>
      </c>
      <c r="AG32" s="127">
        <v>99446.29</v>
      </c>
      <c r="AJ32" s="127">
        <v>47000</v>
      </c>
      <c r="AK32" s="127">
        <v>5023.74</v>
      </c>
      <c r="AO32" s="103">
        <f t="shared" si="1"/>
        <v>407996.47</v>
      </c>
      <c r="AP32" s="37">
        <f t="shared" si="2"/>
        <v>263407.45</v>
      </c>
      <c r="AQ32" s="26">
        <f t="shared" si="3"/>
        <v>144589.01999999996</v>
      </c>
      <c r="AR32" s="17">
        <f t="shared" si="4"/>
        <v>617086.24</v>
      </c>
      <c r="AS32" s="19">
        <f t="shared" si="5"/>
        <v>745846.92</v>
      </c>
      <c r="AT32" s="32">
        <f t="shared" si="6"/>
        <v>-128760.68000000005</v>
      </c>
    </row>
    <row r="33" spans="1:46" x14ac:dyDescent="0.2">
      <c r="A33" t="s">
        <v>544</v>
      </c>
      <c r="B33" t="s">
        <v>545</v>
      </c>
      <c r="C33" s="97">
        <v>3946</v>
      </c>
      <c r="D33" s="74" t="s">
        <v>1299</v>
      </c>
      <c r="E33" s="270" t="s">
        <v>2233</v>
      </c>
      <c r="F33" s="126">
        <v>303951.57</v>
      </c>
      <c r="G33" s="126">
        <v>0</v>
      </c>
      <c r="H33" s="126">
        <v>148313.64000000001</v>
      </c>
      <c r="I33" s="270">
        <v>11369332.699999999</v>
      </c>
      <c r="J33" s="270">
        <v>380201.11</v>
      </c>
      <c r="P33" s="278">
        <v>334.26</v>
      </c>
      <c r="S33" s="270">
        <v>4131494.75</v>
      </c>
      <c r="T33" s="270">
        <v>8039383.1299999999</v>
      </c>
      <c r="W33" s="100">
        <v>737576.25</v>
      </c>
      <c r="X33" s="100">
        <v>54140</v>
      </c>
      <c r="Y33" s="100">
        <v>472.88</v>
      </c>
      <c r="Z33" s="100">
        <v>656590</v>
      </c>
      <c r="AB33" s="100">
        <v>339940</v>
      </c>
      <c r="AC33" s="127">
        <v>1068806</v>
      </c>
      <c r="AE33" s="127">
        <v>11169</v>
      </c>
      <c r="AF33" s="127">
        <v>499915.93</v>
      </c>
      <c r="AG33" s="127">
        <v>139429.65</v>
      </c>
      <c r="AK33" s="127">
        <v>9739.67</v>
      </c>
      <c r="AO33" s="103">
        <f t="shared" si="1"/>
        <v>452265.21</v>
      </c>
      <c r="AP33" s="37">
        <f t="shared" si="2"/>
        <v>334.26</v>
      </c>
      <c r="AQ33" s="26">
        <f t="shared" si="3"/>
        <v>451930.95</v>
      </c>
      <c r="AR33" s="17">
        <f t="shared" si="4"/>
        <v>1788719.13</v>
      </c>
      <c r="AS33" s="19">
        <f t="shared" si="5"/>
        <v>1729060.2499999998</v>
      </c>
      <c r="AT33" s="32">
        <f t="shared" si="6"/>
        <v>59658.880000000121</v>
      </c>
    </row>
    <row r="34" spans="1:46" x14ac:dyDescent="0.2">
      <c r="A34" t="s">
        <v>544</v>
      </c>
      <c r="B34" t="s">
        <v>545</v>
      </c>
      <c r="C34" s="97">
        <v>4332</v>
      </c>
      <c r="D34" s="74" t="s">
        <v>1300</v>
      </c>
      <c r="E34" s="270" t="s">
        <v>2234</v>
      </c>
      <c r="F34" s="126">
        <v>236782.31</v>
      </c>
      <c r="G34" s="126">
        <v>0</v>
      </c>
      <c r="H34" s="126">
        <v>124659.81</v>
      </c>
      <c r="I34" s="270">
        <v>2149900.7400000002</v>
      </c>
      <c r="J34" s="270">
        <v>202229.05</v>
      </c>
      <c r="S34" s="270">
        <v>493932.08</v>
      </c>
      <c r="T34" s="270">
        <v>2109112.34</v>
      </c>
      <c r="U34" s="100">
        <v>322</v>
      </c>
      <c r="W34" s="100">
        <v>848053.09</v>
      </c>
      <c r="Y34" s="100">
        <v>894.29</v>
      </c>
      <c r="Z34" s="100">
        <v>736775</v>
      </c>
      <c r="AB34" s="100">
        <v>144450</v>
      </c>
      <c r="AC34" s="127">
        <v>1101289</v>
      </c>
      <c r="AD34" s="127">
        <v>1614</v>
      </c>
      <c r="AF34" s="127">
        <v>345465.31</v>
      </c>
      <c r="AG34" s="127">
        <v>150438.72</v>
      </c>
      <c r="AK34" s="127">
        <v>7884.86</v>
      </c>
      <c r="AO34" s="103">
        <f t="shared" si="1"/>
        <v>361442.12</v>
      </c>
      <c r="AP34" s="37">
        <f t="shared" si="2"/>
        <v>0</v>
      </c>
      <c r="AQ34" s="26">
        <f t="shared" si="3"/>
        <v>361442.12</v>
      </c>
      <c r="AR34" s="17">
        <f t="shared" si="4"/>
        <v>1730494.38</v>
      </c>
      <c r="AS34" s="19">
        <f t="shared" si="5"/>
        <v>1606691.8900000001</v>
      </c>
      <c r="AT34" s="32">
        <f t="shared" si="6"/>
        <v>123802.48999999976</v>
      </c>
    </row>
    <row r="35" spans="1:46" x14ac:dyDescent="0.2">
      <c r="A35" t="s">
        <v>544</v>
      </c>
      <c r="B35" t="s">
        <v>545</v>
      </c>
      <c r="C35" s="97">
        <v>2103</v>
      </c>
      <c r="D35" s="74" t="s">
        <v>1301</v>
      </c>
      <c r="E35" s="270" t="s">
        <v>2235</v>
      </c>
      <c r="F35" s="126">
        <v>259505.66</v>
      </c>
      <c r="G35" s="126">
        <v>0</v>
      </c>
      <c r="H35" s="126">
        <v>61135.88</v>
      </c>
      <c r="I35" s="270">
        <v>2303109.7599999998</v>
      </c>
      <c r="J35" s="270">
        <v>234563.55</v>
      </c>
      <c r="P35" s="278">
        <v>7416.45</v>
      </c>
      <c r="S35" s="270">
        <v>777011.81</v>
      </c>
      <c r="T35" s="270">
        <v>2000000</v>
      </c>
      <c r="W35" s="100">
        <v>673285.61</v>
      </c>
      <c r="Y35" s="100">
        <v>391.99</v>
      </c>
      <c r="AB35" s="100">
        <v>136180</v>
      </c>
      <c r="AC35" s="127">
        <v>194580</v>
      </c>
      <c r="AF35" s="127">
        <v>331115.95</v>
      </c>
      <c r="AG35" s="127">
        <v>139293.07999999999</v>
      </c>
      <c r="AK35" s="127">
        <v>55500</v>
      </c>
      <c r="AO35" s="103">
        <f t="shared" si="1"/>
        <v>320641.53999999998</v>
      </c>
      <c r="AP35" s="37">
        <f t="shared" si="2"/>
        <v>7416.45</v>
      </c>
      <c r="AQ35" s="26">
        <f t="shared" si="3"/>
        <v>313225.08999999997</v>
      </c>
      <c r="AR35" s="17">
        <f t="shared" si="4"/>
        <v>809857.6</v>
      </c>
      <c r="AS35" s="19">
        <f t="shared" si="5"/>
        <v>720489.02999999991</v>
      </c>
      <c r="AT35" s="32">
        <f t="shared" si="6"/>
        <v>89368.570000000065</v>
      </c>
    </row>
    <row r="36" spans="1:46" x14ac:dyDescent="0.2">
      <c r="A36" t="s">
        <v>544</v>
      </c>
      <c r="B36" t="s">
        <v>545</v>
      </c>
      <c r="C36" s="97">
        <v>2710</v>
      </c>
      <c r="D36" s="74" t="s">
        <v>1302</v>
      </c>
      <c r="E36" s="270" t="s">
        <v>2236</v>
      </c>
      <c r="F36" s="126">
        <v>255295.07</v>
      </c>
      <c r="G36" s="126">
        <v>0</v>
      </c>
      <c r="H36" s="126">
        <v>10607.42</v>
      </c>
      <c r="I36" s="270">
        <v>1316144.75</v>
      </c>
      <c r="J36" s="270">
        <v>194722.34</v>
      </c>
      <c r="S36" s="270">
        <v>-353366.24</v>
      </c>
      <c r="T36" s="270">
        <v>2067007.72</v>
      </c>
      <c r="W36" s="100">
        <v>645073.87</v>
      </c>
      <c r="Y36" s="100">
        <v>485.45</v>
      </c>
      <c r="AC36" s="127">
        <v>137000</v>
      </c>
      <c r="AE36" s="127">
        <v>5822</v>
      </c>
      <c r="AF36" s="127">
        <v>333236.44</v>
      </c>
      <c r="AG36" s="127">
        <v>101757.78</v>
      </c>
      <c r="AH36" s="127">
        <v>240</v>
      </c>
      <c r="AO36" s="103">
        <f t="shared" ref="AO36:AO67" si="7">SUM(F36:H36)</f>
        <v>265902.49</v>
      </c>
      <c r="AP36" s="37">
        <f t="shared" si="2"/>
        <v>0</v>
      </c>
      <c r="AQ36" s="26">
        <f t="shared" si="3"/>
        <v>265902.49</v>
      </c>
      <c r="AR36" s="17">
        <f t="shared" si="4"/>
        <v>645559.31999999995</v>
      </c>
      <c r="AS36" s="19">
        <f t="shared" si="5"/>
        <v>578056.22</v>
      </c>
      <c r="AT36" s="32">
        <f t="shared" si="6"/>
        <v>67503.099999999977</v>
      </c>
    </row>
    <row r="37" spans="1:46" x14ac:dyDescent="0.2">
      <c r="A37" t="s">
        <v>544</v>
      </c>
      <c r="B37" t="s">
        <v>545</v>
      </c>
      <c r="C37" s="97">
        <v>2476</v>
      </c>
      <c r="D37" s="74" t="s">
        <v>1303</v>
      </c>
      <c r="E37" s="270" t="s">
        <v>2237</v>
      </c>
      <c r="F37" s="126">
        <v>107932.53</v>
      </c>
      <c r="G37" s="126">
        <v>0</v>
      </c>
      <c r="H37" s="126">
        <v>94030.11</v>
      </c>
      <c r="I37" s="270">
        <v>563805.94999999995</v>
      </c>
      <c r="J37" s="270">
        <v>1040530.57</v>
      </c>
      <c r="S37" s="270">
        <v>-790995.15</v>
      </c>
      <c r="T37" s="270">
        <v>2721924.84</v>
      </c>
      <c r="W37" s="100">
        <v>526010.49</v>
      </c>
      <c r="Z37" s="100">
        <v>882120</v>
      </c>
      <c r="AB37" s="100">
        <v>298720</v>
      </c>
      <c r="AC37" s="127">
        <v>1255567</v>
      </c>
      <c r="AE37" s="127">
        <v>19380</v>
      </c>
      <c r="AF37" s="127">
        <v>410849.47</v>
      </c>
      <c r="AG37" s="127">
        <v>150227.54999999999</v>
      </c>
      <c r="AO37" s="103">
        <f t="shared" si="7"/>
        <v>201962.64</v>
      </c>
      <c r="AP37" s="37">
        <f t="shared" si="2"/>
        <v>0</v>
      </c>
      <c r="AQ37" s="26">
        <f t="shared" si="3"/>
        <v>201962.64</v>
      </c>
      <c r="AR37" s="17">
        <f t="shared" si="4"/>
        <v>1706850.49</v>
      </c>
      <c r="AS37" s="19">
        <f t="shared" si="5"/>
        <v>1836024.02</v>
      </c>
      <c r="AT37" s="32">
        <f t="shared" si="6"/>
        <v>-129173.53000000003</v>
      </c>
    </row>
    <row r="38" spans="1:46" x14ac:dyDescent="0.2">
      <c r="A38" t="s">
        <v>548</v>
      </c>
      <c r="B38" t="s">
        <v>549</v>
      </c>
      <c r="C38" s="97">
        <v>3590</v>
      </c>
      <c r="D38" s="74" t="s">
        <v>1304</v>
      </c>
      <c r="E38" s="270" t="s">
        <v>2238</v>
      </c>
      <c r="F38" s="126">
        <v>324671.55</v>
      </c>
      <c r="G38" s="126">
        <v>0</v>
      </c>
      <c r="H38" s="126">
        <v>53525.33</v>
      </c>
      <c r="I38" s="270">
        <v>3</v>
      </c>
      <c r="J38" s="270">
        <v>1970.52</v>
      </c>
      <c r="N38" s="278">
        <v>56550</v>
      </c>
      <c r="P38" s="278">
        <v>94</v>
      </c>
      <c r="S38" s="270">
        <v>-1594</v>
      </c>
      <c r="T38" s="270">
        <v>1153430.04</v>
      </c>
      <c r="W38" s="100">
        <v>423053.9</v>
      </c>
      <c r="X38" s="100">
        <v>107100</v>
      </c>
      <c r="Y38" s="100">
        <v>565.01</v>
      </c>
      <c r="Z38" s="100">
        <v>753620</v>
      </c>
      <c r="AC38" s="127">
        <v>961370</v>
      </c>
      <c r="AF38" s="127">
        <v>478852.5</v>
      </c>
      <c r="AG38" s="127">
        <v>57194.720000000001</v>
      </c>
      <c r="AK38" s="127">
        <v>5593.64</v>
      </c>
      <c r="AO38" s="103">
        <f t="shared" si="7"/>
        <v>378196.88</v>
      </c>
      <c r="AP38" s="37">
        <f t="shared" si="2"/>
        <v>56644</v>
      </c>
      <c r="AQ38" s="26">
        <f t="shared" si="3"/>
        <v>321552.88</v>
      </c>
      <c r="AR38" s="17">
        <f t="shared" si="4"/>
        <v>1284338.9100000001</v>
      </c>
      <c r="AS38" s="19">
        <f t="shared" si="5"/>
        <v>1503010.8599999999</v>
      </c>
      <c r="AT38" s="32">
        <f t="shared" si="6"/>
        <v>-218671.94999999972</v>
      </c>
    </row>
    <row r="39" spans="1:46" x14ac:dyDescent="0.2">
      <c r="A39" t="s">
        <v>548</v>
      </c>
      <c r="B39" t="s">
        <v>549</v>
      </c>
      <c r="C39" s="97">
        <v>4275</v>
      </c>
      <c r="D39" s="74" t="s">
        <v>1305</v>
      </c>
      <c r="E39" s="270" t="s">
        <v>2239</v>
      </c>
      <c r="F39" s="126">
        <v>358001.12</v>
      </c>
      <c r="G39" s="126">
        <v>0</v>
      </c>
      <c r="H39" s="126">
        <v>138404.09</v>
      </c>
      <c r="I39" s="270">
        <v>-362070.81</v>
      </c>
      <c r="J39" s="270">
        <v>148742.70000000001</v>
      </c>
      <c r="N39" s="278">
        <v>202625</v>
      </c>
      <c r="R39" s="270">
        <v>-2304521.69</v>
      </c>
      <c r="S39" s="270">
        <v>-291259</v>
      </c>
      <c r="T39" s="270">
        <v>2737074.7</v>
      </c>
      <c r="W39" s="100">
        <v>524464.32999999996</v>
      </c>
      <c r="X39" s="100">
        <v>171462</v>
      </c>
      <c r="Y39" s="100">
        <v>238.98</v>
      </c>
      <c r="Z39" s="100">
        <v>767200</v>
      </c>
      <c r="AB39" s="100">
        <v>40000</v>
      </c>
      <c r="AC39" s="127">
        <v>911340</v>
      </c>
      <c r="AF39" s="127">
        <v>316302.27</v>
      </c>
      <c r="AG39" s="127">
        <v>113277.28</v>
      </c>
      <c r="AK39" s="127">
        <v>3343.24</v>
      </c>
      <c r="AO39" s="103">
        <f t="shared" si="7"/>
        <v>496405.20999999996</v>
      </c>
      <c r="AP39" s="37">
        <f t="shared" si="2"/>
        <v>202625</v>
      </c>
      <c r="AQ39" s="26">
        <f t="shared" si="3"/>
        <v>293780.20999999996</v>
      </c>
      <c r="AR39" s="17">
        <f t="shared" si="4"/>
        <v>1503365.31</v>
      </c>
      <c r="AS39" s="19">
        <f t="shared" si="5"/>
        <v>1344262.79</v>
      </c>
      <c r="AT39" s="32">
        <f t="shared" si="6"/>
        <v>159102.52000000002</v>
      </c>
    </row>
    <row r="40" spans="1:46" x14ac:dyDescent="0.2">
      <c r="A40" t="s">
        <v>548</v>
      </c>
      <c r="B40" t="s">
        <v>549</v>
      </c>
      <c r="C40" s="97">
        <v>1050</v>
      </c>
      <c r="D40" s="74" t="s">
        <v>1306</v>
      </c>
      <c r="E40" s="270" t="s">
        <v>2240</v>
      </c>
      <c r="F40" s="126">
        <v>524464.96</v>
      </c>
      <c r="G40" s="126">
        <v>0</v>
      </c>
      <c r="H40" s="126">
        <v>107428.51</v>
      </c>
      <c r="I40" s="270">
        <v>209556.5</v>
      </c>
      <c r="J40" s="270">
        <v>168087.41</v>
      </c>
      <c r="N40" s="278">
        <v>6300</v>
      </c>
      <c r="S40" s="270">
        <v>443716.06</v>
      </c>
      <c r="T40" s="270">
        <v>1656318.18</v>
      </c>
      <c r="W40" s="100">
        <v>401357.47</v>
      </c>
      <c r="X40" s="100">
        <v>43490</v>
      </c>
      <c r="Y40" s="100">
        <v>1862.09</v>
      </c>
      <c r="Z40" s="100">
        <v>820070</v>
      </c>
      <c r="AC40" s="127">
        <v>902600</v>
      </c>
      <c r="AF40" s="127">
        <v>186879.37</v>
      </c>
      <c r="AG40" s="127">
        <v>98542.69</v>
      </c>
      <c r="AK40" s="127">
        <v>64.180000000000007</v>
      </c>
      <c r="AO40" s="103">
        <f t="shared" si="7"/>
        <v>631893.47</v>
      </c>
      <c r="AP40" s="37">
        <f t="shared" si="2"/>
        <v>6300</v>
      </c>
      <c r="AQ40" s="26">
        <f t="shared" si="3"/>
        <v>625593.47</v>
      </c>
      <c r="AR40" s="17">
        <f t="shared" si="4"/>
        <v>1266779.56</v>
      </c>
      <c r="AS40" s="19">
        <f t="shared" si="5"/>
        <v>1188086.24</v>
      </c>
      <c r="AT40" s="32">
        <f t="shared" si="6"/>
        <v>78693.320000000065</v>
      </c>
    </row>
    <row r="41" spans="1:46" x14ac:dyDescent="0.2">
      <c r="A41" t="s">
        <v>548</v>
      </c>
      <c r="B41" t="s">
        <v>549</v>
      </c>
      <c r="C41" s="97">
        <v>2081</v>
      </c>
      <c r="D41" s="74" t="s">
        <v>1307</v>
      </c>
      <c r="E41" s="270" t="s">
        <v>2241</v>
      </c>
      <c r="F41" s="126">
        <v>112306.4</v>
      </c>
      <c r="G41" s="126">
        <v>0</v>
      </c>
      <c r="H41" s="126">
        <v>111376.75</v>
      </c>
      <c r="I41" s="270">
        <v>158207.74</v>
      </c>
      <c r="J41" s="270">
        <v>-11084.76</v>
      </c>
      <c r="N41" s="278">
        <v>532014</v>
      </c>
      <c r="P41" s="278">
        <v>271.64999999999998</v>
      </c>
      <c r="S41" s="270">
        <v>3744.1</v>
      </c>
      <c r="T41" s="270">
        <v>1118559.83</v>
      </c>
      <c r="W41" s="100">
        <v>408228.21</v>
      </c>
      <c r="X41" s="100">
        <v>52990</v>
      </c>
      <c r="Z41" s="100">
        <v>1158980</v>
      </c>
      <c r="AB41" s="100">
        <v>40000</v>
      </c>
      <c r="AC41" s="127">
        <v>1367565</v>
      </c>
      <c r="AF41" s="127">
        <v>388438.02</v>
      </c>
      <c r="AG41" s="127">
        <v>114998.59</v>
      </c>
      <c r="AK41" s="127">
        <v>8726.15</v>
      </c>
      <c r="AO41" s="103">
        <f t="shared" si="7"/>
        <v>223683.15</v>
      </c>
      <c r="AP41" s="37">
        <f t="shared" si="2"/>
        <v>532285.65</v>
      </c>
      <c r="AQ41" s="26">
        <f t="shared" si="3"/>
        <v>-308602.5</v>
      </c>
      <c r="AR41" s="17">
        <f t="shared" si="4"/>
        <v>1660198.21</v>
      </c>
      <c r="AS41" s="19">
        <f t="shared" si="5"/>
        <v>1879727.76</v>
      </c>
      <c r="AT41" s="32">
        <f t="shared" si="6"/>
        <v>-219529.55000000005</v>
      </c>
    </row>
    <row r="42" spans="1:46" x14ac:dyDescent="0.2">
      <c r="A42" t="s">
        <v>548</v>
      </c>
      <c r="B42" t="s">
        <v>549</v>
      </c>
      <c r="C42" s="97">
        <v>2563</v>
      </c>
      <c r="D42" s="74" t="s">
        <v>1308</v>
      </c>
      <c r="E42" s="270" t="s">
        <v>2242</v>
      </c>
      <c r="F42" s="126">
        <v>159410.47</v>
      </c>
      <c r="G42" s="126">
        <v>0</v>
      </c>
      <c r="H42" s="126">
        <v>748856.62</v>
      </c>
      <c r="I42" s="270">
        <v>-618952.80000000005</v>
      </c>
      <c r="J42" s="270">
        <v>-81970.320000000007</v>
      </c>
      <c r="M42" s="278">
        <v>150000</v>
      </c>
      <c r="N42" s="278">
        <v>30040</v>
      </c>
      <c r="T42" s="270">
        <v>1381244.13</v>
      </c>
      <c r="W42" s="100">
        <v>463663.93</v>
      </c>
      <c r="X42" s="100">
        <v>77760</v>
      </c>
      <c r="Y42" s="100">
        <v>220.03</v>
      </c>
      <c r="Z42" s="100">
        <v>876340</v>
      </c>
      <c r="AC42" s="127">
        <v>1039110</v>
      </c>
      <c r="AE42" s="127">
        <v>3920</v>
      </c>
      <c r="AF42" s="127">
        <v>256805.72</v>
      </c>
      <c r="AG42" s="127">
        <v>304397.96000000002</v>
      </c>
      <c r="AK42" s="127">
        <v>618.37</v>
      </c>
      <c r="AO42" s="103">
        <f t="shared" si="7"/>
        <v>908267.09</v>
      </c>
      <c r="AP42" s="37">
        <f t="shared" si="2"/>
        <v>180040</v>
      </c>
      <c r="AQ42" s="26">
        <f t="shared" si="3"/>
        <v>728227.09</v>
      </c>
      <c r="AR42" s="17">
        <f t="shared" si="4"/>
        <v>1417983.96</v>
      </c>
      <c r="AS42" s="19">
        <f t="shared" si="5"/>
        <v>1604852.05</v>
      </c>
      <c r="AT42" s="32">
        <f t="shared" si="6"/>
        <v>-186868.09000000008</v>
      </c>
    </row>
    <row r="43" spans="1:46" x14ac:dyDescent="0.2">
      <c r="A43" t="s">
        <v>548</v>
      </c>
      <c r="B43" t="s">
        <v>549</v>
      </c>
      <c r="C43" s="97">
        <v>2302</v>
      </c>
      <c r="D43" s="74" t="s">
        <v>1309</v>
      </c>
      <c r="E43" s="270" t="s">
        <v>2243</v>
      </c>
      <c r="F43" s="126">
        <v>276101.76000000001</v>
      </c>
      <c r="G43" s="126">
        <v>0</v>
      </c>
      <c r="H43" s="126">
        <v>812607.48</v>
      </c>
      <c r="I43" s="270">
        <v>359072.12</v>
      </c>
      <c r="J43" s="270">
        <v>-86478.25</v>
      </c>
      <c r="N43" s="278">
        <v>144138</v>
      </c>
      <c r="P43" s="278">
        <v>400</v>
      </c>
      <c r="S43" s="270">
        <v>-400</v>
      </c>
      <c r="T43" s="270">
        <v>1240631.49</v>
      </c>
      <c r="W43" s="100">
        <v>460247.9</v>
      </c>
      <c r="X43" s="100">
        <v>63400</v>
      </c>
      <c r="Y43" s="100">
        <v>486.16</v>
      </c>
      <c r="Z43" s="100">
        <v>1081170</v>
      </c>
      <c r="AC43" s="127">
        <v>1243350</v>
      </c>
      <c r="AF43" s="127">
        <v>234714.38</v>
      </c>
      <c r="AG43" s="127">
        <v>221603.79</v>
      </c>
      <c r="AK43" s="127">
        <v>1665.41</v>
      </c>
      <c r="AO43" s="103">
        <f t="shared" si="7"/>
        <v>1088709.24</v>
      </c>
      <c r="AP43" s="37">
        <f t="shared" si="2"/>
        <v>144538</v>
      </c>
      <c r="AQ43" s="26">
        <f t="shared" si="3"/>
        <v>944171.24</v>
      </c>
      <c r="AR43" s="17">
        <f t="shared" si="4"/>
        <v>1605304.06</v>
      </c>
      <c r="AS43" s="19">
        <f t="shared" si="5"/>
        <v>1701333.5799999998</v>
      </c>
      <c r="AT43" s="32">
        <f t="shared" si="6"/>
        <v>-96029.519999999786</v>
      </c>
    </row>
    <row r="44" spans="1:46" x14ac:dyDescent="0.2">
      <c r="A44" t="s">
        <v>548</v>
      </c>
      <c r="B44" t="s">
        <v>549</v>
      </c>
      <c r="C44" s="97">
        <v>2003</v>
      </c>
      <c r="D44" s="74" t="s">
        <v>1310</v>
      </c>
      <c r="E44" s="270" t="s">
        <v>2244</v>
      </c>
      <c r="F44" s="126">
        <v>340876.99</v>
      </c>
      <c r="G44" s="126">
        <v>100000</v>
      </c>
      <c r="H44" s="126">
        <v>455742.78</v>
      </c>
      <c r="I44" s="270">
        <v>29791</v>
      </c>
      <c r="J44" s="270">
        <v>58835.15</v>
      </c>
      <c r="M44" s="278">
        <v>100000</v>
      </c>
      <c r="N44" s="278">
        <v>246550</v>
      </c>
      <c r="P44" s="278">
        <v>1000</v>
      </c>
      <c r="S44" s="270">
        <v>-740039.27</v>
      </c>
      <c r="T44" s="270">
        <v>2770050.54</v>
      </c>
      <c r="W44" s="100">
        <v>410498.29</v>
      </c>
      <c r="X44" s="100">
        <v>224510</v>
      </c>
      <c r="Y44" s="100">
        <v>455.51</v>
      </c>
      <c r="AC44" s="127">
        <v>154260</v>
      </c>
      <c r="AF44" s="127">
        <v>343751.11</v>
      </c>
      <c r="AG44" s="127">
        <v>17392.22</v>
      </c>
      <c r="AK44" s="127">
        <v>442.72</v>
      </c>
      <c r="AO44" s="103">
        <f t="shared" si="7"/>
        <v>896619.77</v>
      </c>
      <c r="AP44" s="37">
        <f t="shared" si="2"/>
        <v>347550</v>
      </c>
      <c r="AQ44" s="26">
        <f t="shared" si="3"/>
        <v>549069.77</v>
      </c>
      <c r="AR44" s="17">
        <f t="shared" si="4"/>
        <v>635463.80000000005</v>
      </c>
      <c r="AS44" s="19">
        <f t="shared" si="5"/>
        <v>515846.04999999993</v>
      </c>
      <c r="AT44" s="32">
        <f t="shared" si="6"/>
        <v>119617.75000000012</v>
      </c>
    </row>
    <row r="45" spans="1:46" x14ac:dyDescent="0.2">
      <c r="A45" t="s">
        <v>548</v>
      </c>
      <c r="B45" t="s">
        <v>549</v>
      </c>
      <c r="C45" s="97">
        <v>2921</v>
      </c>
      <c r="D45" s="74" t="s">
        <v>1311</v>
      </c>
      <c r="E45" s="270" t="s">
        <v>2245</v>
      </c>
      <c r="F45" s="126">
        <v>398541.71</v>
      </c>
      <c r="G45" s="126">
        <v>0</v>
      </c>
      <c r="H45" s="126">
        <v>21435.200000000001</v>
      </c>
      <c r="I45" s="270">
        <v>45097.31</v>
      </c>
      <c r="J45" s="270">
        <v>218608.33</v>
      </c>
      <c r="N45" s="278">
        <v>8540</v>
      </c>
      <c r="P45" s="278">
        <v>850.76</v>
      </c>
      <c r="R45" s="270">
        <v>16660.38</v>
      </c>
      <c r="S45" s="270">
        <v>136627.70000000001</v>
      </c>
      <c r="T45" s="270">
        <v>2356118.79</v>
      </c>
      <c r="W45" s="100">
        <v>528858.56999999995</v>
      </c>
      <c r="Y45" s="100">
        <v>687.81</v>
      </c>
      <c r="Z45" s="100">
        <v>1026940</v>
      </c>
      <c r="AC45" s="127">
        <v>1111090</v>
      </c>
      <c r="AE45" s="127">
        <v>5480</v>
      </c>
      <c r="AF45" s="127">
        <v>341733.39</v>
      </c>
      <c r="AG45" s="127">
        <v>43124.22</v>
      </c>
      <c r="AK45" s="127">
        <v>817.24</v>
      </c>
      <c r="AO45" s="103">
        <f t="shared" si="7"/>
        <v>419976.91000000003</v>
      </c>
      <c r="AP45" s="37">
        <f t="shared" si="2"/>
        <v>9390.76</v>
      </c>
      <c r="AQ45" s="26">
        <f t="shared" si="3"/>
        <v>410586.15</v>
      </c>
      <c r="AR45" s="17">
        <f t="shared" si="4"/>
        <v>1556486.38</v>
      </c>
      <c r="AS45" s="19">
        <f t="shared" si="5"/>
        <v>1502244.85</v>
      </c>
      <c r="AT45" s="32">
        <f t="shared" si="6"/>
        <v>54241.529999999795</v>
      </c>
    </row>
    <row r="46" spans="1:46" x14ac:dyDescent="0.2">
      <c r="A46" t="s">
        <v>548</v>
      </c>
      <c r="B46" t="s">
        <v>549</v>
      </c>
      <c r="C46" s="97">
        <v>2021</v>
      </c>
      <c r="D46" s="74" t="s">
        <v>1312</v>
      </c>
      <c r="E46" s="270" t="s">
        <v>2246</v>
      </c>
      <c r="F46" s="126">
        <v>237079.23</v>
      </c>
      <c r="G46" s="126">
        <v>0</v>
      </c>
      <c r="H46" s="126">
        <v>127491.87</v>
      </c>
      <c r="I46" s="270">
        <v>230669.32</v>
      </c>
      <c r="J46" s="270">
        <v>257332.62</v>
      </c>
      <c r="N46" s="278">
        <v>73230</v>
      </c>
      <c r="O46" s="278">
        <v>2589</v>
      </c>
      <c r="P46" s="278">
        <v>432.9</v>
      </c>
      <c r="R46" s="270">
        <v>-341908.85</v>
      </c>
      <c r="S46" s="270">
        <v>105525.12</v>
      </c>
      <c r="T46" s="270">
        <v>1990390.15</v>
      </c>
      <c r="W46" s="100">
        <v>549227.99</v>
      </c>
      <c r="X46" s="100">
        <v>90680</v>
      </c>
      <c r="Y46" s="100">
        <v>214.68</v>
      </c>
      <c r="Z46" s="100">
        <v>764730</v>
      </c>
      <c r="AB46" s="100">
        <v>40000</v>
      </c>
      <c r="AC46" s="127">
        <v>843330</v>
      </c>
      <c r="AD46" s="127">
        <v>4640</v>
      </c>
      <c r="AF46" s="127">
        <v>348003.25</v>
      </c>
      <c r="AG46" s="127">
        <v>116774.15</v>
      </c>
      <c r="AK46" s="127">
        <v>55.39</v>
      </c>
      <c r="AO46" s="103">
        <f t="shared" si="7"/>
        <v>364571.1</v>
      </c>
      <c r="AP46" s="37">
        <f t="shared" si="2"/>
        <v>76251.899999999994</v>
      </c>
      <c r="AQ46" s="26">
        <f t="shared" si="3"/>
        <v>288319.19999999995</v>
      </c>
      <c r="AR46" s="17">
        <f t="shared" si="4"/>
        <v>1444852.67</v>
      </c>
      <c r="AS46" s="19">
        <f t="shared" si="5"/>
        <v>1312802.7899999998</v>
      </c>
      <c r="AT46" s="32">
        <f t="shared" si="6"/>
        <v>132049.88000000012</v>
      </c>
    </row>
    <row r="47" spans="1:46" x14ac:dyDescent="0.2">
      <c r="A47" t="s">
        <v>548</v>
      </c>
      <c r="B47" t="s">
        <v>549</v>
      </c>
      <c r="C47" s="97">
        <v>1750</v>
      </c>
      <c r="D47" s="74" t="s">
        <v>1313</v>
      </c>
      <c r="E47" s="270" t="s">
        <v>2247</v>
      </c>
      <c r="F47" s="126">
        <v>201249.63</v>
      </c>
      <c r="G47" s="126">
        <v>0</v>
      </c>
      <c r="H47" s="126">
        <v>50337.71</v>
      </c>
      <c r="I47" s="270">
        <v>275449.49</v>
      </c>
      <c r="J47" s="270">
        <v>35311.589999999997</v>
      </c>
      <c r="M47" s="278">
        <v>100000</v>
      </c>
      <c r="N47" s="278">
        <v>42960</v>
      </c>
      <c r="P47" s="278">
        <v>264.7</v>
      </c>
      <c r="S47" s="270">
        <v>3000</v>
      </c>
      <c r="T47" s="270">
        <v>498635.02</v>
      </c>
      <c r="W47" s="100">
        <v>343605.13</v>
      </c>
      <c r="X47" s="100">
        <v>50550</v>
      </c>
      <c r="Y47" s="100">
        <v>152.71</v>
      </c>
      <c r="Z47" s="100">
        <v>629440</v>
      </c>
      <c r="AB47" s="100">
        <v>40000</v>
      </c>
      <c r="AC47" s="127">
        <v>744200</v>
      </c>
      <c r="AF47" s="127">
        <v>204277.41</v>
      </c>
      <c r="AG47" s="127">
        <v>31308.080000000002</v>
      </c>
      <c r="AK47" s="127">
        <v>535.24</v>
      </c>
      <c r="AO47" s="103">
        <f t="shared" si="7"/>
        <v>251587.34</v>
      </c>
      <c r="AP47" s="37">
        <f t="shared" si="2"/>
        <v>143224.70000000001</v>
      </c>
      <c r="AQ47" s="26">
        <f t="shared" si="3"/>
        <v>108362.63999999998</v>
      </c>
      <c r="AR47" s="17">
        <f t="shared" si="4"/>
        <v>1063747.8400000001</v>
      </c>
      <c r="AS47" s="19">
        <f t="shared" si="5"/>
        <v>980320.73</v>
      </c>
      <c r="AT47" s="32">
        <f t="shared" si="6"/>
        <v>83427.110000000102</v>
      </c>
    </row>
    <row r="48" spans="1:46" x14ac:dyDescent="0.2">
      <c r="A48" t="s">
        <v>548</v>
      </c>
      <c r="B48" t="s">
        <v>549</v>
      </c>
      <c r="C48" s="97">
        <v>1875</v>
      </c>
      <c r="D48" s="74" t="s">
        <v>1314</v>
      </c>
      <c r="E48" s="270" t="s">
        <v>2248</v>
      </c>
      <c r="F48" s="126">
        <v>210347.53</v>
      </c>
      <c r="G48" s="126">
        <v>0</v>
      </c>
      <c r="H48" s="126">
        <v>176318.1</v>
      </c>
      <c r="I48" s="270">
        <v>3</v>
      </c>
      <c r="J48" s="270">
        <v>49767.06</v>
      </c>
      <c r="N48" s="278">
        <v>65338</v>
      </c>
      <c r="R48" s="270">
        <v>-11452.2</v>
      </c>
      <c r="T48" s="270">
        <v>452082.82</v>
      </c>
      <c r="W48" s="100">
        <v>458544.75</v>
      </c>
      <c r="X48" s="100">
        <v>47670</v>
      </c>
      <c r="Y48" s="100">
        <v>212.44</v>
      </c>
      <c r="Z48" s="100">
        <v>483840</v>
      </c>
      <c r="AC48" s="127">
        <v>639900</v>
      </c>
      <c r="AF48" s="127">
        <v>229792.45</v>
      </c>
      <c r="AG48" s="127">
        <v>18837.400000000001</v>
      </c>
      <c r="AK48" s="127">
        <v>7067.01</v>
      </c>
      <c r="AO48" s="103">
        <f t="shared" si="7"/>
        <v>386665.63</v>
      </c>
      <c r="AP48" s="37">
        <f t="shared" si="2"/>
        <v>65338</v>
      </c>
      <c r="AQ48" s="26">
        <f t="shared" si="3"/>
        <v>321327.63</v>
      </c>
      <c r="AR48" s="17">
        <f t="shared" si="4"/>
        <v>990267.19</v>
      </c>
      <c r="AS48" s="19">
        <f t="shared" si="5"/>
        <v>895596.86</v>
      </c>
      <c r="AT48" s="32">
        <f t="shared" si="6"/>
        <v>94670.329999999958</v>
      </c>
    </row>
    <row r="49" spans="1:46" x14ac:dyDescent="0.2">
      <c r="A49" t="s">
        <v>548</v>
      </c>
      <c r="B49" t="s">
        <v>549</v>
      </c>
      <c r="C49" s="97">
        <v>2733</v>
      </c>
      <c r="D49" s="74" t="s">
        <v>1315</v>
      </c>
      <c r="E49" s="270" t="s">
        <v>2249</v>
      </c>
      <c r="F49" s="126">
        <v>438217.55</v>
      </c>
      <c r="G49" s="126">
        <v>0</v>
      </c>
      <c r="H49" s="126">
        <v>42438.17</v>
      </c>
      <c r="I49" s="270">
        <v>2730349.73</v>
      </c>
      <c r="J49" s="270">
        <v>185191.77</v>
      </c>
      <c r="N49" s="278">
        <v>123780</v>
      </c>
      <c r="S49" s="270">
        <v>-159492.1</v>
      </c>
      <c r="T49" s="270">
        <v>5378772.1500000004</v>
      </c>
      <c r="W49" s="100">
        <v>474126.65</v>
      </c>
      <c r="X49" s="100">
        <v>54725</v>
      </c>
      <c r="Y49" s="100">
        <v>1690.33</v>
      </c>
      <c r="Z49" s="100">
        <v>770810</v>
      </c>
      <c r="AC49" s="127">
        <v>850100</v>
      </c>
      <c r="AF49" s="127">
        <v>308587.2</v>
      </c>
      <c r="AG49" s="127">
        <v>169147.5</v>
      </c>
      <c r="AK49" s="127">
        <v>6987.82</v>
      </c>
      <c r="AO49" s="103">
        <f t="shared" si="7"/>
        <v>480655.72</v>
      </c>
      <c r="AP49" s="37">
        <f t="shared" si="2"/>
        <v>123780</v>
      </c>
      <c r="AQ49" s="26">
        <f t="shared" si="3"/>
        <v>356875.72</v>
      </c>
      <c r="AR49" s="17">
        <f t="shared" si="4"/>
        <v>1301351.98</v>
      </c>
      <c r="AS49" s="19">
        <f t="shared" si="5"/>
        <v>1334822.52</v>
      </c>
      <c r="AT49" s="32">
        <f t="shared" si="6"/>
        <v>-33470.540000000037</v>
      </c>
    </row>
    <row r="50" spans="1:46" x14ac:dyDescent="0.2">
      <c r="A50" t="s">
        <v>548</v>
      </c>
      <c r="B50" t="s">
        <v>549</v>
      </c>
      <c r="C50" s="97">
        <v>2730</v>
      </c>
      <c r="D50" s="74" t="s">
        <v>1316</v>
      </c>
      <c r="E50" s="270" t="s">
        <v>2250</v>
      </c>
      <c r="F50" s="126">
        <v>351654.82</v>
      </c>
      <c r="G50" s="126">
        <v>0</v>
      </c>
      <c r="H50" s="126">
        <v>653600.99</v>
      </c>
      <c r="I50" s="270">
        <v>-115864.26</v>
      </c>
      <c r="J50" s="270">
        <v>-145648.63</v>
      </c>
      <c r="N50" s="278">
        <v>106390</v>
      </c>
      <c r="Q50" s="270">
        <v>4586</v>
      </c>
      <c r="T50" s="270">
        <v>1780248.13</v>
      </c>
      <c r="W50" s="100">
        <v>467890.6</v>
      </c>
      <c r="X50" s="100">
        <v>70398</v>
      </c>
      <c r="Y50" s="100">
        <v>370.37</v>
      </c>
      <c r="Z50" s="100">
        <v>937210</v>
      </c>
      <c r="AC50" s="127">
        <v>1096258.23</v>
      </c>
      <c r="AF50" s="127">
        <v>291042.83</v>
      </c>
      <c r="AG50" s="127">
        <v>165435.79</v>
      </c>
      <c r="AK50" s="127">
        <v>150.78</v>
      </c>
      <c r="AO50" s="103">
        <f t="shared" si="7"/>
        <v>1005255.81</v>
      </c>
      <c r="AP50" s="37">
        <f t="shared" si="2"/>
        <v>106390</v>
      </c>
      <c r="AQ50" s="26">
        <f t="shared" si="3"/>
        <v>898865.81</v>
      </c>
      <c r="AR50" s="17">
        <f t="shared" si="4"/>
        <v>1475868.97</v>
      </c>
      <c r="AS50" s="19">
        <f t="shared" si="5"/>
        <v>1552887.6300000001</v>
      </c>
      <c r="AT50" s="32">
        <f t="shared" si="6"/>
        <v>-77018.660000000149</v>
      </c>
    </row>
    <row r="51" spans="1:46" x14ac:dyDescent="0.2">
      <c r="A51" t="s">
        <v>548</v>
      </c>
      <c r="B51" t="s">
        <v>549</v>
      </c>
      <c r="C51" s="97">
        <v>2627</v>
      </c>
      <c r="D51" s="74" t="s">
        <v>1317</v>
      </c>
      <c r="E51" s="270" t="s">
        <v>2251</v>
      </c>
      <c r="F51" s="126">
        <v>531920.43000000005</v>
      </c>
      <c r="G51" s="126">
        <v>60000</v>
      </c>
      <c r="H51" s="126">
        <v>315150.82</v>
      </c>
      <c r="I51" s="270">
        <v>846856.72</v>
      </c>
      <c r="J51" s="270">
        <v>276927.14</v>
      </c>
      <c r="S51" s="270">
        <v>197487.27</v>
      </c>
      <c r="T51" s="270">
        <v>2690789.95</v>
      </c>
      <c r="W51" s="100">
        <v>428811.38</v>
      </c>
      <c r="X51" s="100">
        <v>57195</v>
      </c>
      <c r="Y51" s="100">
        <v>803</v>
      </c>
      <c r="Z51" s="100">
        <v>752720</v>
      </c>
      <c r="AB51" s="100">
        <v>197760</v>
      </c>
      <c r="AC51" s="127">
        <v>914196</v>
      </c>
      <c r="AF51" s="127">
        <v>190863.19</v>
      </c>
      <c r="AG51" s="127">
        <v>7065</v>
      </c>
      <c r="AK51" s="127">
        <v>25445.439999999999</v>
      </c>
      <c r="AO51" s="103">
        <f t="shared" si="7"/>
        <v>907071.25</v>
      </c>
      <c r="AP51" s="37">
        <f t="shared" si="2"/>
        <v>0</v>
      </c>
      <c r="AQ51" s="26">
        <f t="shared" si="3"/>
        <v>907071.25</v>
      </c>
      <c r="AR51" s="17">
        <f t="shared" si="4"/>
        <v>1437289.38</v>
      </c>
      <c r="AS51" s="19">
        <f t="shared" si="5"/>
        <v>1137569.6299999999</v>
      </c>
      <c r="AT51" s="32">
        <f t="shared" si="6"/>
        <v>299719.75</v>
      </c>
    </row>
    <row r="52" spans="1:46" x14ac:dyDescent="0.2">
      <c r="A52" t="s">
        <v>548</v>
      </c>
      <c r="B52" t="s">
        <v>549</v>
      </c>
      <c r="C52" s="97">
        <v>1841</v>
      </c>
      <c r="D52" s="74" t="s">
        <v>1318</v>
      </c>
      <c r="E52" s="270" t="s">
        <v>2252</v>
      </c>
      <c r="F52" s="126">
        <v>433058.26</v>
      </c>
      <c r="G52" s="126">
        <v>0</v>
      </c>
      <c r="H52" s="126">
        <v>32680.91</v>
      </c>
      <c r="I52" s="270">
        <v>524195.97</v>
      </c>
      <c r="J52" s="270">
        <v>-15677.31</v>
      </c>
      <c r="P52" s="278">
        <v>1981</v>
      </c>
      <c r="S52" s="270">
        <v>112</v>
      </c>
      <c r="T52" s="270">
        <v>2057308.95</v>
      </c>
      <c r="W52" s="100">
        <v>408396.67</v>
      </c>
      <c r="Y52" s="100">
        <v>711.93</v>
      </c>
      <c r="AB52" s="100">
        <v>1078.48</v>
      </c>
      <c r="AC52" s="127">
        <v>70270</v>
      </c>
      <c r="AF52" s="127">
        <v>185102.14</v>
      </c>
      <c r="AG52" s="127">
        <v>82366.960000000006</v>
      </c>
      <c r="AK52" s="127">
        <v>87.11</v>
      </c>
      <c r="AO52" s="103">
        <f t="shared" si="7"/>
        <v>465739.17</v>
      </c>
      <c r="AP52" s="37">
        <f t="shared" si="2"/>
        <v>1981</v>
      </c>
      <c r="AQ52" s="26">
        <f t="shared" si="3"/>
        <v>463758.17</v>
      </c>
      <c r="AR52" s="17">
        <f t="shared" si="4"/>
        <v>410187.07999999996</v>
      </c>
      <c r="AS52" s="19">
        <f t="shared" si="5"/>
        <v>337826.21</v>
      </c>
      <c r="AT52" s="32">
        <f t="shared" si="6"/>
        <v>72360.869999999937</v>
      </c>
    </row>
    <row r="53" spans="1:46" x14ac:dyDescent="0.2">
      <c r="A53" t="s">
        <v>548</v>
      </c>
      <c r="B53" t="s">
        <v>549</v>
      </c>
      <c r="C53" s="97">
        <v>2414</v>
      </c>
      <c r="D53" s="74" t="s">
        <v>1319</v>
      </c>
      <c r="E53" s="270" t="s">
        <v>2253</v>
      </c>
      <c r="F53" s="126">
        <v>70388.44</v>
      </c>
      <c r="G53" s="126">
        <v>0</v>
      </c>
      <c r="H53" s="126">
        <v>213817.12</v>
      </c>
      <c r="I53" s="270">
        <v>124439.62</v>
      </c>
      <c r="J53" s="270">
        <v>196237.33</v>
      </c>
      <c r="P53" s="278">
        <v>14.39</v>
      </c>
      <c r="T53" s="270">
        <v>1988049.06</v>
      </c>
      <c r="W53" s="100">
        <v>452460.52</v>
      </c>
      <c r="Y53" s="100">
        <v>191.84</v>
      </c>
      <c r="Z53" s="100">
        <v>743760</v>
      </c>
      <c r="AB53" s="100">
        <v>40000</v>
      </c>
      <c r="AC53" s="127">
        <v>897322</v>
      </c>
      <c r="AF53" s="127">
        <v>386507.03</v>
      </c>
      <c r="AG53" s="127">
        <v>28770.6</v>
      </c>
      <c r="AK53" s="127">
        <v>1013.05</v>
      </c>
      <c r="AO53" s="103">
        <f t="shared" si="7"/>
        <v>284205.56</v>
      </c>
      <c r="AP53" s="37">
        <f t="shared" si="2"/>
        <v>14.39</v>
      </c>
      <c r="AQ53" s="26">
        <f t="shared" si="3"/>
        <v>284191.17</v>
      </c>
      <c r="AR53" s="17">
        <f t="shared" si="4"/>
        <v>1236412.3600000001</v>
      </c>
      <c r="AS53" s="19">
        <f t="shared" si="5"/>
        <v>1313612.6800000002</v>
      </c>
      <c r="AT53" s="32">
        <f t="shared" si="6"/>
        <v>-77200.320000000065</v>
      </c>
    </row>
    <row r="54" spans="1:46" x14ac:dyDescent="0.2">
      <c r="A54" t="s">
        <v>548</v>
      </c>
      <c r="B54" t="s">
        <v>549</v>
      </c>
      <c r="C54" s="97">
        <v>1799</v>
      </c>
      <c r="D54" s="74" t="s">
        <v>1320</v>
      </c>
      <c r="E54" s="270" t="s">
        <v>2254</v>
      </c>
      <c r="F54" s="126">
        <v>166282.01</v>
      </c>
      <c r="G54" s="126">
        <v>0</v>
      </c>
      <c r="H54" s="126">
        <v>100738.25</v>
      </c>
      <c r="I54" s="270">
        <v>6588.09</v>
      </c>
      <c r="J54" s="270">
        <v>198992.47</v>
      </c>
      <c r="N54" s="278">
        <v>170045</v>
      </c>
      <c r="P54" s="278">
        <v>830</v>
      </c>
      <c r="R54" s="270">
        <v>249356.91</v>
      </c>
      <c r="S54" s="270">
        <v>-509277.18</v>
      </c>
      <c r="T54" s="270">
        <v>1911374.52</v>
      </c>
      <c r="W54" s="100">
        <v>383065.16</v>
      </c>
      <c r="X54" s="100">
        <v>64300</v>
      </c>
      <c r="Y54" s="100">
        <v>67.19</v>
      </c>
      <c r="Z54" s="100">
        <v>618420</v>
      </c>
      <c r="AB54" s="100">
        <v>100000</v>
      </c>
      <c r="AC54" s="127">
        <v>778950</v>
      </c>
      <c r="AE54" s="127">
        <v>2000</v>
      </c>
      <c r="AF54" s="127">
        <v>155949.98000000001</v>
      </c>
      <c r="AG54" s="127">
        <v>70474.77</v>
      </c>
      <c r="AK54" s="127">
        <v>97.81</v>
      </c>
      <c r="AO54" s="103">
        <f t="shared" si="7"/>
        <v>267020.26</v>
      </c>
      <c r="AP54" s="37">
        <f t="shared" si="2"/>
        <v>170875</v>
      </c>
      <c r="AQ54" s="26">
        <f t="shared" si="3"/>
        <v>96145.260000000009</v>
      </c>
      <c r="AR54" s="17">
        <f t="shared" si="4"/>
        <v>1165852.3500000001</v>
      </c>
      <c r="AS54" s="19">
        <f t="shared" si="5"/>
        <v>1007472.56</v>
      </c>
      <c r="AT54" s="32">
        <f t="shared" si="6"/>
        <v>158379.79000000004</v>
      </c>
    </row>
    <row r="55" spans="1:46" x14ac:dyDescent="0.2">
      <c r="A55" t="s">
        <v>552</v>
      </c>
      <c r="B55" t="s">
        <v>553</v>
      </c>
      <c r="C55" s="97">
        <v>2442</v>
      </c>
      <c r="D55" s="74" t="s">
        <v>1321</v>
      </c>
      <c r="E55" s="270" t="s">
        <v>2255</v>
      </c>
      <c r="F55" s="126">
        <v>400341.39</v>
      </c>
      <c r="G55" s="126">
        <v>13844.96</v>
      </c>
      <c r="H55" s="126">
        <v>33002.14</v>
      </c>
      <c r="I55" s="270">
        <v>125232.45</v>
      </c>
      <c r="J55" s="270">
        <v>105334.41</v>
      </c>
      <c r="N55" s="278">
        <v>33680</v>
      </c>
      <c r="S55" s="270">
        <v>-999092.6</v>
      </c>
      <c r="T55" s="270">
        <v>1946410.43</v>
      </c>
      <c r="W55" s="100">
        <v>359287.13</v>
      </c>
      <c r="X55" s="100">
        <v>69000</v>
      </c>
      <c r="Y55" s="100">
        <v>1032.19</v>
      </c>
      <c r="Z55" s="100">
        <v>1224235</v>
      </c>
      <c r="AB55" s="100">
        <v>137700</v>
      </c>
      <c r="AC55" s="127">
        <v>1367280</v>
      </c>
      <c r="AD55" s="127">
        <v>2500</v>
      </c>
      <c r="AE55" s="127">
        <v>4640</v>
      </c>
      <c r="AF55" s="127">
        <v>575125.82999999996</v>
      </c>
      <c r="AG55" s="127">
        <v>64377.97</v>
      </c>
      <c r="AO55" s="103">
        <f t="shared" si="7"/>
        <v>447188.49000000005</v>
      </c>
      <c r="AP55" s="37">
        <f t="shared" si="2"/>
        <v>33680</v>
      </c>
      <c r="AQ55" s="26">
        <f t="shared" si="3"/>
        <v>413508.49000000005</v>
      </c>
      <c r="AR55" s="17">
        <f t="shared" si="4"/>
        <v>1791254.32</v>
      </c>
      <c r="AS55" s="19">
        <f t="shared" si="5"/>
        <v>2013923.8</v>
      </c>
      <c r="AT55" s="32">
        <f t="shared" si="6"/>
        <v>-222669.47999999998</v>
      </c>
    </row>
    <row r="56" spans="1:46" x14ac:dyDescent="0.2">
      <c r="A56" t="s">
        <v>552</v>
      </c>
      <c r="B56" t="s">
        <v>553</v>
      </c>
      <c r="C56" s="97">
        <v>1417</v>
      </c>
      <c r="D56" s="74" t="s">
        <v>1322</v>
      </c>
      <c r="E56" s="270" t="s">
        <v>2256</v>
      </c>
      <c r="F56" s="126">
        <v>198078.93</v>
      </c>
      <c r="G56" s="126">
        <v>5720</v>
      </c>
      <c r="H56" s="126">
        <v>39454.85</v>
      </c>
      <c r="I56" s="270">
        <v>659025.4</v>
      </c>
      <c r="J56" s="270">
        <v>205177.92</v>
      </c>
      <c r="N56" s="278">
        <v>20775</v>
      </c>
      <c r="P56" s="278">
        <v>0</v>
      </c>
      <c r="S56" s="270">
        <v>158971.45000000001</v>
      </c>
      <c r="T56" s="270">
        <v>1372237.86</v>
      </c>
      <c r="W56" s="100">
        <v>167922.82</v>
      </c>
      <c r="X56" s="100">
        <v>50000</v>
      </c>
      <c r="Y56" s="100">
        <v>503.87</v>
      </c>
      <c r="Z56" s="100">
        <v>487231.5</v>
      </c>
      <c r="AB56" s="100">
        <v>88200</v>
      </c>
      <c r="AC56" s="127">
        <v>584131.5</v>
      </c>
      <c r="AD56" s="127">
        <v>1680</v>
      </c>
      <c r="AE56" s="127">
        <v>8415</v>
      </c>
      <c r="AF56" s="127">
        <v>289055.68</v>
      </c>
      <c r="AG56" s="127">
        <v>351863.22</v>
      </c>
      <c r="AO56" s="103">
        <f t="shared" si="7"/>
        <v>243253.78</v>
      </c>
      <c r="AP56" s="37">
        <f t="shared" si="2"/>
        <v>20775</v>
      </c>
      <c r="AQ56" s="26">
        <f t="shared" si="3"/>
        <v>222478.78</v>
      </c>
      <c r="AR56" s="17">
        <f t="shared" si="4"/>
        <v>793858.19</v>
      </c>
      <c r="AS56" s="19">
        <f t="shared" si="5"/>
        <v>1235145.3999999999</v>
      </c>
      <c r="AT56" s="32">
        <f t="shared" si="6"/>
        <v>-441287.20999999996</v>
      </c>
    </row>
    <row r="57" spans="1:46" x14ac:dyDescent="0.2">
      <c r="A57" t="s">
        <v>552</v>
      </c>
      <c r="B57" t="s">
        <v>553</v>
      </c>
      <c r="C57" s="97">
        <v>1301</v>
      </c>
      <c r="D57" s="74" t="s">
        <v>1323</v>
      </c>
      <c r="E57" s="270" t="s">
        <v>2257</v>
      </c>
      <c r="F57" s="126">
        <v>369400.6</v>
      </c>
      <c r="G57" s="126">
        <v>0</v>
      </c>
      <c r="H57" s="126">
        <v>10577.45</v>
      </c>
      <c r="I57" s="270">
        <v>24411.52</v>
      </c>
      <c r="J57" s="270">
        <v>68688.09</v>
      </c>
      <c r="M57" s="278">
        <v>3000</v>
      </c>
      <c r="N57" s="278">
        <v>25980</v>
      </c>
      <c r="P57" s="278">
        <v>28.04</v>
      </c>
      <c r="S57" s="270">
        <v>-447743.49</v>
      </c>
      <c r="T57" s="270">
        <v>1028783.07</v>
      </c>
      <c r="W57" s="100">
        <v>292283.7</v>
      </c>
      <c r="X57" s="100">
        <v>65000</v>
      </c>
      <c r="Y57" s="100">
        <v>792.96</v>
      </c>
      <c r="Z57" s="100">
        <v>402646.3</v>
      </c>
      <c r="AB57" s="100">
        <v>66500</v>
      </c>
      <c r="AC57" s="127">
        <v>538291.30000000005</v>
      </c>
      <c r="AF57" s="127">
        <v>382069.47</v>
      </c>
      <c r="AG57" s="127">
        <v>34249.15</v>
      </c>
      <c r="AO57" s="103">
        <f t="shared" si="7"/>
        <v>379978.05</v>
      </c>
      <c r="AP57" s="37">
        <f t="shared" si="2"/>
        <v>29008.04</v>
      </c>
      <c r="AQ57" s="26">
        <f t="shared" si="3"/>
        <v>350970.01</v>
      </c>
      <c r="AR57" s="17">
        <f t="shared" si="4"/>
        <v>827222.96</v>
      </c>
      <c r="AS57" s="19">
        <f t="shared" si="5"/>
        <v>954609.92</v>
      </c>
      <c r="AT57" s="32">
        <f t="shared" si="6"/>
        <v>-127386.96000000008</v>
      </c>
    </row>
    <row r="58" spans="1:46" x14ac:dyDescent="0.2">
      <c r="A58" t="s">
        <v>552</v>
      </c>
      <c r="B58" t="s">
        <v>553</v>
      </c>
      <c r="C58" s="97">
        <v>2427</v>
      </c>
      <c r="D58" s="74" t="s">
        <v>1324</v>
      </c>
      <c r="E58" s="270" t="s">
        <v>2258</v>
      </c>
      <c r="F58" s="126">
        <v>612542.38</v>
      </c>
      <c r="G58" s="126">
        <v>7509.84</v>
      </c>
      <c r="H58" s="126">
        <v>57867.09</v>
      </c>
      <c r="I58" s="270">
        <v>79506.87</v>
      </c>
      <c r="J58" s="270">
        <v>82294</v>
      </c>
      <c r="M58" s="278">
        <v>1000</v>
      </c>
      <c r="N58" s="278">
        <v>31597.11</v>
      </c>
      <c r="S58" s="270">
        <v>228385.29</v>
      </c>
      <c r="T58" s="270">
        <v>566631.65</v>
      </c>
      <c r="W58" s="100">
        <v>325126.28999999998</v>
      </c>
      <c r="X58" s="100">
        <v>110000</v>
      </c>
      <c r="Y58" s="100">
        <v>1006</v>
      </c>
      <c r="Z58" s="100">
        <v>777344.5</v>
      </c>
      <c r="AB58" s="100">
        <v>90700</v>
      </c>
      <c r="AC58" s="127">
        <v>940389.5</v>
      </c>
      <c r="AE58" s="127">
        <v>2760</v>
      </c>
      <c r="AF58" s="127">
        <v>304678.7</v>
      </c>
      <c r="AG58" s="127">
        <v>23473.46</v>
      </c>
      <c r="AO58" s="103">
        <f t="shared" si="7"/>
        <v>677919.30999999994</v>
      </c>
      <c r="AP58" s="37">
        <f t="shared" si="2"/>
        <v>32597.11</v>
      </c>
      <c r="AQ58" s="26">
        <f t="shared" si="3"/>
        <v>645322.19999999995</v>
      </c>
      <c r="AR58" s="17">
        <f t="shared" si="4"/>
        <v>1304176.79</v>
      </c>
      <c r="AS58" s="19">
        <f t="shared" si="5"/>
        <v>1271301.6599999999</v>
      </c>
      <c r="AT58" s="32">
        <f t="shared" si="6"/>
        <v>32875.130000000121</v>
      </c>
    </row>
    <row r="59" spans="1:46" x14ac:dyDescent="0.2">
      <c r="A59" t="s">
        <v>552</v>
      </c>
      <c r="B59" t="s">
        <v>553</v>
      </c>
      <c r="C59" s="97">
        <v>1385</v>
      </c>
      <c r="D59" s="74" t="s">
        <v>1325</v>
      </c>
      <c r="E59" s="270" t="s">
        <v>2259</v>
      </c>
      <c r="F59" s="126">
        <v>153442.70000000001</v>
      </c>
      <c r="G59" s="126">
        <v>6137.02</v>
      </c>
      <c r="H59" s="126">
        <v>23392.2</v>
      </c>
      <c r="I59" s="270">
        <v>368746.53</v>
      </c>
      <c r="J59" s="270">
        <v>82336.58</v>
      </c>
      <c r="N59" s="278">
        <v>29365</v>
      </c>
      <c r="P59" s="278">
        <v>262.14</v>
      </c>
      <c r="S59" s="270">
        <v>-1084581.55</v>
      </c>
      <c r="T59" s="270">
        <v>1787234.17</v>
      </c>
      <c r="V59" s="100">
        <v>339.51</v>
      </c>
      <c r="W59" s="100">
        <v>295569.27</v>
      </c>
      <c r="X59" s="100">
        <v>145500</v>
      </c>
      <c r="Y59" s="100">
        <v>227.04</v>
      </c>
      <c r="Z59" s="100">
        <v>402368.06</v>
      </c>
      <c r="AB59" s="100">
        <v>40500</v>
      </c>
      <c r="AC59" s="127">
        <v>519123.06</v>
      </c>
      <c r="AF59" s="127">
        <v>253919.8</v>
      </c>
      <c r="AG59" s="127">
        <v>151016.75</v>
      </c>
      <c r="AO59" s="103">
        <f t="shared" si="7"/>
        <v>182971.92</v>
      </c>
      <c r="AP59" s="37">
        <f t="shared" si="2"/>
        <v>29627.14</v>
      </c>
      <c r="AQ59" s="26">
        <f t="shared" si="3"/>
        <v>153344.78000000003</v>
      </c>
      <c r="AR59" s="17">
        <f t="shared" si="4"/>
        <v>884503.88</v>
      </c>
      <c r="AS59" s="19">
        <f t="shared" si="5"/>
        <v>924059.61</v>
      </c>
      <c r="AT59" s="32">
        <f t="shared" si="6"/>
        <v>-39555.729999999981</v>
      </c>
    </row>
    <row r="60" spans="1:46" x14ac:dyDescent="0.2">
      <c r="A60" t="s">
        <v>552</v>
      </c>
      <c r="B60" t="s">
        <v>553</v>
      </c>
      <c r="C60" s="97">
        <v>2740</v>
      </c>
      <c r="D60" s="74" t="s">
        <v>1326</v>
      </c>
      <c r="E60" s="270" t="s">
        <v>2260</v>
      </c>
      <c r="F60" s="126">
        <v>270534.21999999997</v>
      </c>
      <c r="G60" s="126">
        <v>949.3</v>
      </c>
      <c r="H60" s="126">
        <v>42821.23</v>
      </c>
      <c r="I60" s="270">
        <v>2247144.85</v>
      </c>
      <c r="J60" s="270">
        <v>37486.639999999999</v>
      </c>
      <c r="N60" s="278">
        <v>30065</v>
      </c>
      <c r="P60" s="278">
        <v>7</v>
      </c>
      <c r="S60" s="270">
        <v>-1156053.03</v>
      </c>
      <c r="T60" s="270">
        <v>3909726.18</v>
      </c>
      <c r="W60" s="100">
        <v>342963.74</v>
      </c>
      <c r="X60" s="100">
        <v>195410</v>
      </c>
      <c r="Y60" s="100">
        <v>496.7</v>
      </c>
      <c r="Z60" s="100">
        <v>898813.1</v>
      </c>
      <c r="AB60" s="100">
        <v>92500</v>
      </c>
      <c r="AC60" s="127">
        <v>1067968.1000000001</v>
      </c>
      <c r="AF60" s="127">
        <v>436254.24</v>
      </c>
      <c r="AG60" s="127">
        <v>135305.10999999999</v>
      </c>
      <c r="AO60" s="103">
        <f t="shared" si="7"/>
        <v>314304.74999999994</v>
      </c>
      <c r="AP60" s="37">
        <f t="shared" si="2"/>
        <v>30072</v>
      </c>
      <c r="AQ60" s="26">
        <f t="shared" si="3"/>
        <v>284232.74999999994</v>
      </c>
      <c r="AR60" s="17">
        <f t="shared" si="4"/>
        <v>1530183.54</v>
      </c>
      <c r="AS60" s="19">
        <f t="shared" si="5"/>
        <v>1639527.4500000002</v>
      </c>
      <c r="AT60" s="32">
        <f t="shared" si="6"/>
        <v>-109343.91000000015</v>
      </c>
    </row>
    <row r="61" spans="1:46" ht="15.75" customHeight="1" x14ac:dyDescent="0.2">
      <c r="A61" t="s">
        <v>552</v>
      </c>
      <c r="B61" t="s">
        <v>553</v>
      </c>
      <c r="C61" s="97">
        <v>4108</v>
      </c>
      <c r="D61" s="74" t="s">
        <v>1327</v>
      </c>
      <c r="E61" s="270" t="s">
        <v>2261</v>
      </c>
      <c r="F61" s="126">
        <v>227060.54</v>
      </c>
      <c r="G61" s="126">
        <v>3503.9</v>
      </c>
      <c r="H61" s="126">
        <v>72359.12</v>
      </c>
      <c r="I61" s="270">
        <v>208169.09</v>
      </c>
      <c r="J61" s="270">
        <v>199413.7</v>
      </c>
      <c r="M61" s="278">
        <v>2000</v>
      </c>
      <c r="N61" s="278">
        <v>20079.330000000002</v>
      </c>
      <c r="P61" s="278">
        <v>483.19</v>
      </c>
      <c r="S61" s="270">
        <v>-1468318.86</v>
      </c>
      <c r="T61" s="270">
        <v>2469567.41</v>
      </c>
      <c r="W61" s="100">
        <v>283286.75</v>
      </c>
      <c r="X61" s="100">
        <v>77230</v>
      </c>
      <c r="Y61" s="100">
        <v>1349.69</v>
      </c>
      <c r="Z61" s="100">
        <v>866625</v>
      </c>
      <c r="AB61" s="100">
        <v>107950</v>
      </c>
      <c r="AC61" s="127">
        <v>1010840</v>
      </c>
      <c r="AF61" s="127">
        <v>450909.98</v>
      </c>
      <c r="AG61" s="127">
        <v>144891.18</v>
      </c>
      <c r="AO61" s="103">
        <f t="shared" si="7"/>
        <v>302923.56</v>
      </c>
      <c r="AP61" s="37">
        <f t="shared" si="2"/>
        <v>22562.52</v>
      </c>
      <c r="AQ61" s="26">
        <f t="shared" si="3"/>
        <v>280361.03999999998</v>
      </c>
      <c r="AR61" s="17">
        <f t="shared" si="4"/>
        <v>1336441.44</v>
      </c>
      <c r="AS61" s="19">
        <f t="shared" si="5"/>
        <v>1606641.16</v>
      </c>
      <c r="AT61" s="32">
        <f t="shared" si="6"/>
        <v>-270199.71999999997</v>
      </c>
    </row>
    <row r="62" spans="1:46" x14ac:dyDescent="0.2">
      <c r="A62" t="s">
        <v>552</v>
      </c>
      <c r="B62" t="s">
        <v>553</v>
      </c>
      <c r="C62" s="97">
        <v>2522</v>
      </c>
      <c r="D62" s="74" t="s">
        <v>1328</v>
      </c>
      <c r="E62" s="270" t="s">
        <v>2346</v>
      </c>
      <c r="F62" s="126">
        <v>311757.49</v>
      </c>
      <c r="G62" s="126">
        <v>1313.35</v>
      </c>
      <c r="H62" s="126">
        <v>60990.16</v>
      </c>
      <c r="I62" s="270">
        <v>378243.6</v>
      </c>
      <c r="J62" s="270">
        <v>249038.78</v>
      </c>
      <c r="M62" s="278">
        <v>3000</v>
      </c>
      <c r="N62" s="278">
        <v>23075</v>
      </c>
      <c r="P62" s="278">
        <v>28.04</v>
      </c>
      <c r="R62" s="270">
        <v>-257756.54</v>
      </c>
      <c r="S62" s="270">
        <v>-631579.38</v>
      </c>
      <c r="T62" s="270">
        <v>2114448.44</v>
      </c>
      <c r="W62" s="100">
        <v>335246.86</v>
      </c>
      <c r="X62" s="100">
        <v>190900</v>
      </c>
      <c r="Y62" s="100">
        <v>693.88</v>
      </c>
      <c r="Z62" s="100">
        <v>641493.5</v>
      </c>
      <c r="AB62" s="100">
        <v>90700</v>
      </c>
      <c r="AC62" s="127">
        <v>742193.5</v>
      </c>
      <c r="AF62" s="127">
        <v>543041.46</v>
      </c>
      <c r="AG62" s="127">
        <v>142224.46</v>
      </c>
      <c r="AO62" s="103">
        <f t="shared" si="7"/>
        <v>374061</v>
      </c>
      <c r="AP62" s="37">
        <f t="shared" si="2"/>
        <v>26103.040000000001</v>
      </c>
      <c r="AQ62" s="26">
        <f t="shared" si="3"/>
        <v>347957.96</v>
      </c>
      <c r="AR62" s="17">
        <f t="shared" si="4"/>
        <v>1259034.24</v>
      </c>
      <c r="AS62" s="19">
        <f t="shared" si="5"/>
        <v>1427459.42</v>
      </c>
      <c r="AT62" s="32">
        <f t="shared" si="6"/>
        <v>-168425.17999999993</v>
      </c>
    </row>
    <row r="63" spans="1:46" x14ac:dyDescent="0.2">
      <c r="A63" t="s">
        <v>552</v>
      </c>
      <c r="B63" t="s">
        <v>553</v>
      </c>
      <c r="C63" s="97">
        <v>1433</v>
      </c>
      <c r="D63" s="74" t="s">
        <v>1329</v>
      </c>
      <c r="E63" s="270" t="s">
        <v>2349</v>
      </c>
      <c r="F63" s="126">
        <v>138031.24</v>
      </c>
      <c r="G63" s="126">
        <v>0</v>
      </c>
      <c r="H63" s="126">
        <v>40340.620000000003</v>
      </c>
      <c r="I63" s="270">
        <v>1829704.08</v>
      </c>
      <c r="J63" s="270">
        <v>53023.82</v>
      </c>
      <c r="N63" s="278">
        <v>30365</v>
      </c>
      <c r="P63" s="278">
        <v>790</v>
      </c>
      <c r="S63" s="270">
        <v>-626187.4</v>
      </c>
      <c r="T63" s="270">
        <v>2791483.6</v>
      </c>
      <c r="W63" s="100">
        <v>321528</v>
      </c>
      <c r="X63" s="100">
        <v>127000</v>
      </c>
      <c r="Y63" s="100">
        <v>264.86</v>
      </c>
      <c r="Z63" s="100">
        <v>955873.06</v>
      </c>
      <c r="AB63" s="100">
        <v>92100</v>
      </c>
      <c r="AC63" s="127">
        <v>1124428.06</v>
      </c>
      <c r="AE63" s="127">
        <v>3360</v>
      </c>
      <c r="AF63" s="127">
        <v>383861.43</v>
      </c>
      <c r="AG63" s="127">
        <v>111150.87</v>
      </c>
      <c r="AO63" s="103">
        <f t="shared" si="7"/>
        <v>178371.86</v>
      </c>
      <c r="AP63" s="37">
        <f t="shared" si="2"/>
        <v>31155</v>
      </c>
      <c r="AQ63" s="26">
        <f t="shared" si="3"/>
        <v>147216.85999999999</v>
      </c>
      <c r="AR63" s="17">
        <f t="shared" si="4"/>
        <v>1496765.92</v>
      </c>
      <c r="AS63" s="19">
        <f t="shared" si="5"/>
        <v>1622800.3599999999</v>
      </c>
      <c r="AT63" s="32">
        <f t="shared" si="6"/>
        <v>-126034.43999999994</v>
      </c>
    </row>
    <row r="64" spans="1:46" x14ac:dyDescent="0.2">
      <c r="A64" t="s">
        <v>556</v>
      </c>
      <c r="B64" t="s">
        <v>557</v>
      </c>
      <c r="C64" s="97">
        <v>4846</v>
      </c>
      <c r="D64" s="74" t="s">
        <v>1330</v>
      </c>
      <c r="E64" s="270" t="s">
        <v>2262</v>
      </c>
      <c r="F64" s="126">
        <v>414332.13</v>
      </c>
      <c r="G64" s="126">
        <v>0</v>
      </c>
      <c r="H64" s="126">
        <v>177570.98</v>
      </c>
      <c r="I64" s="270">
        <v>381917.7</v>
      </c>
      <c r="J64" s="270">
        <v>40478.910000000003</v>
      </c>
      <c r="N64" s="278">
        <v>52300</v>
      </c>
      <c r="O64" s="278">
        <v>19080</v>
      </c>
      <c r="S64" s="270">
        <v>95736.74</v>
      </c>
      <c r="T64" s="270">
        <v>1683662.57</v>
      </c>
      <c r="W64" s="100">
        <v>555195.80000000005</v>
      </c>
      <c r="Y64" s="100">
        <v>556.11</v>
      </c>
      <c r="Z64" s="100">
        <v>1444135.4</v>
      </c>
      <c r="AB64" s="100">
        <v>198520</v>
      </c>
      <c r="AC64" s="127">
        <v>1683785.4</v>
      </c>
      <c r="AF64" s="127">
        <v>303291.58</v>
      </c>
      <c r="AG64" s="127">
        <v>82099.649999999994</v>
      </c>
      <c r="AO64" s="103">
        <f t="shared" si="7"/>
        <v>591903.11</v>
      </c>
      <c r="AP64" s="37">
        <f t="shared" si="2"/>
        <v>71380</v>
      </c>
      <c r="AQ64" s="26">
        <f t="shared" si="3"/>
        <v>520523.11</v>
      </c>
      <c r="AR64" s="17">
        <f t="shared" si="4"/>
        <v>2198407.31</v>
      </c>
      <c r="AS64" s="19">
        <f t="shared" si="5"/>
        <v>2069176.63</v>
      </c>
      <c r="AT64" s="32">
        <f t="shared" si="6"/>
        <v>129230.68000000017</v>
      </c>
    </row>
    <row r="65" spans="1:46" x14ac:dyDescent="0.2">
      <c r="A65" t="s">
        <v>556</v>
      </c>
      <c r="B65" t="s">
        <v>557</v>
      </c>
      <c r="C65" s="97">
        <v>2013</v>
      </c>
      <c r="D65" s="74" t="s">
        <v>1331</v>
      </c>
      <c r="E65" s="270" t="s">
        <v>2263</v>
      </c>
      <c r="F65" s="126">
        <v>542656.28</v>
      </c>
      <c r="G65" s="126">
        <v>0</v>
      </c>
      <c r="H65" s="126">
        <v>146005.29</v>
      </c>
      <c r="I65" s="270">
        <v>44693.45</v>
      </c>
      <c r="J65" s="270">
        <v>311465.40999999997</v>
      </c>
      <c r="N65" s="278">
        <v>6150</v>
      </c>
      <c r="O65" s="278">
        <v>51450</v>
      </c>
      <c r="P65" s="278">
        <v>93.46</v>
      </c>
      <c r="S65" s="270">
        <v>-415360.16</v>
      </c>
      <c r="T65" s="270">
        <v>1188971.67</v>
      </c>
      <c r="W65" s="100">
        <v>851197.6</v>
      </c>
      <c r="Y65" s="100">
        <v>699.55</v>
      </c>
      <c r="Z65" s="100">
        <v>394270</v>
      </c>
      <c r="AC65" s="127">
        <v>623950</v>
      </c>
      <c r="AF65" s="127">
        <v>303094.31</v>
      </c>
      <c r="AG65" s="127">
        <v>93421.38</v>
      </c>
      <c r="AO65" s="103">
        <f t="shared" si="7"/>
        <v>688661.57000000007</v>
      </c>
      <c r="AP65" s="37">
        <f t="shared" si="2"/>
        <v>57693.46</v>
      </c>
      <c r="AQ65" s="26">
        <f t="shared" si="3"/>
        <v>630968.1100000001</v>
      </c>
      <c r="AR65" s="17">
        <f t="shared" si="4"/>
        <v>1246167.1499999999</v>
      </c>
      <c r="AS65" s="19">
        <f t="shared" si="5"/>
        <v>1020465.6900000001</v>
      </c>
      <c r="AT65" s="32">
        <f t="shared" si="6"/>
        <v>225701.45999999985</v>
      </c>
    </row>
    <row r="66" spans="1:46" x14ac:dyDescent="0.2">
      <c r="A66" t="s">
        <v>556</v>
      </c>
      <c r="B66" t="s">
        <v>557</v>
      </c>
      <c r="C66" s="97">
        <v>1672</v>
      </c>
      <c r="D66" s="74" t="s">
        <v>1332</v>
      </c>
      <c r="E66" s="270" t="s">
        <v>2264</v>
      </c>
      <c r="F66" s="126">
        <v>662429.57999999996</v>
      </c>
      <c r="G66" s="126">
        <v>0</v>
      </c>
      <c r="H66" s="126">
        <v>84280.62</v>
      </c>
      <c r="I66" s="270">
        <v>706230.11</v>
      </c>
      <c r="J66" s="270">
        <v>262065.8</v>
      </c>
      <c r="N66" s="278">
        <v>20585.650000000001</v>
      </c>
      <c r="P66" s="278">
        <v>0</v>
      </c>
      <c r="S66" s="270">
        <v>1039334.12</v>
      </c>
      <c r="T66" s="270">
        <v>2121250.9300000002</v>
      </c>
      <c r="V66" s="100">
        <v>2.5</v>
      </c>
      <c r="W66" s="100">
        <v>657451.75</v>
      </c>
      <c r="Y66" s="100">
        <v>1242.47</v>
      </c>
      <c r="Z66" s="100">
        <v>720585.5</v>
      </c>
      <c r="AB66" s="100">
        <v>192080</v>
      </c>
      <c r="AC66" s="127">
        <v>1030271.5</v>
      </c>
      <c r="AE66" s="127">
        <v>3860</v>
      </c>
      <c r="AF66" s="127">
        <v>351569.85</v>
      </c>
      <c r="AG66" s="127">
        <v>340112.31</v>
      </c>
      <c r="AK66" s="127">
        <v>1219.8</v>
      </c>
      <c r="AO66" s="103">
        <f t="shared" si="7"/>
        <v>746710.2</v>
      </c>
      <c r="AP66" s="37">
        <f t="shared" si="2"/>
        <v>20585.650000000001</v>
      </c>
      <c r="AQ66" s="26">
        <f t="shared" si="3"/>
        <v>726124.54999999993</v>
      </c>
      <c r="AR66" s="17">
        <f t="shared" si="4"/>
        <v>1571362.22</v>
      </c>
      <c r="AS66" s="19">
        <f t="shared" si="5"/>
        <v>1727033.4600000002</v>
      </c>
      <c r="AT66" s="32">
        <f t="shared" si="6"/>
        <v>-155671.24000000022</v>
      </c>
    </row>
    <row r="67" spans="1:46" x14ac:dyDescent="0.2">
      <c r="A67" t="s">
        <v>556</v>
      </c>
      <c r="B67" t="s">
        <v>557</v>
      </c>
      <c r="C67" s="97">
        <v>4546</v>
      </c>
      <c r="D67" s="74" t="s">
        <v>1333</v>
      </c>
      <c r="E67" s="270" t="s">
        <v>2265</v>
      </c>
      <c r="F67" s="126">
        <v>255111.73</v>
      </c>
      <c r="G67" s="126">
        <v>0</v>
      </c>
      <c r="H67" s="126">
        <v>181638.83</v>
      </c>
      <c r="I67" s="270">
        <v>28904.11</v>
      </c>
      <c r="J67" s="270">
        <v>5404.8</v>
      </c>
      <c r="M67" s="278">
        <v>60430</v>
      </c>
      <c r="N67" s="278">
        <v>22620</v>
      </c>
      <c r="O67" s="278">
        <v>76150</v>
      </c>
      <c r="P67" s="278">
        <v>305.73</v>
      </c>
      <c r="S67" s="270">
        <v>-794672.92</v>
      </c>
      <c r="T67" s="270">
        <v>1374864.38</v>
      </c>
      <c r="W67" s="100">
        <v>809003.39</v>
      </c>
      <c r="Z67" s="100">
        <v>1177250.01</v>
      </c>
      <c r="AB67" s="100">
        <v>2000</v>
      </c>
      <c r="AC67" s="127">
        <v>1568590.01</v>
      </c>
      <c r="AD67" s="127">
        <v>41030</v>
      </c>
      <c r="AF67" s="127">
        <v>304696.53999999998</v>
      </c>
      <c r="AG67" s="127">
        <v>98190.62</v>
      </c>
      <c r="AO67" s="103">
        <f t="shared" si="7"/>
        <v>436750.56</v>
      </c>
      <c r="AP67" s="37">
        <f t="shared" si="2"/>
        <v>159505.73000000001</v>
      </c>
      <c r="AQ67" s="26">
        <f t="shared" si="3"/>
        <v>277244.82999999996</v>
      </c>
      <c r="AR67" s="17">
        <f t="shared" si="4"/>
        <v>1988253.4</v>
      </c>
      <c r="AS67" s="19">
        <f t="shared" si="5"/>
        <v>2012507.17</v>
      </c>
      <c r="AT67" s="32">
        <f t="shared" si="6"/>
        <v>-24253.770000000019</v>
      </c>
    </row>
    <row r="68" spans="1:46" x14ac:dyDescent="0.2">
      <c r="A68" t="s">
        <v>556</v>
      </c>
      <c r="B68" t="s">
        <v>557</v>
      </c>
      <c r="C68" s="97">
        <v>3867</v>
      </c>
      <c r="D68" s="74" t="s">
        <v>1334</v>
      </c>
      <c r="E68" s="270" t="s">
        <v>2266</v>
      </c>
      <c r="F68" s="126">
        <v>564175.68000000005</v>
      </c>
      <c r="G68" s="126">
        <v>0</v>
      </c>
      <c r="H68" s="126">
        <v>73505.179999999993</v>
      </c>
      <c r="I68" s="270">
        <v>82002.97</v>
      </c>
      <c r="J68" s="270">
        <v>1495744.37</v>
      </c>
      <c r="N68" s="278">
        <v>12310</v>
      </c>
      <c r="S68" s="270">
        <v>386884.69</v>
      </c>
      <c r="T68" s="270">
        <v>2680574.06</v>
      </c>
      <c r="W68" s="100">
        <v>1960705.41</v>
      </c>
      <c r="Y68" s="100">
        <v>2714.54</v>
      </c>
      <c r="Z68" s="100">
        <v>1942170.2</v>
      </c>
      <c r="AB68" s="100">
        <v>39000</v>
      </c>
      <c r="AC68" s="127">
        <v>2220633.2000000002</v>
      </c>
      <c r="AF68" s="127">
        <v>350022.03</v>
      </c>
      <c r="AG68" s="127">
        <v>245476.1</v>
      </c>
      <c r="AO68" s="103">
        <f t="shared" ref="AO68:AO99" si="8">SUM(F68:H68)</f>
        <v>637680.8600000001</v>
      </c>
      <c r="AP68" s="37">
        <f t="shared" si="2"/>
        <v>12310</v>
      </c>
      <c r="AQ68" s="26">
        <f t="shared" si="3"/>
        <v>625370.8600000001</v>
      </c>
      <c r="AR68" s="17">
        <f t="shared" si="4"/>
        <v>3944590.15</v>
      </c>
      <c r="AS68" s="19">
        <f t="shared" si="5"/>
        <v>2816131.3300000005</v>
      </c>
      <c r="AT68" s="32">
        <f t="shared" si="6"/>
        <v>1128458.8199999994</v>
      </c>
    </row>
    <row r="69" spans="1:46" x14ac:dyDescent="0.2">
      <c r="A69" t="s">
        <v>556</v>
      </c>
      <c r="B69" t="s">
        <v>557</v>
      </c>
      <c r="C69" s="97">
        <v>2282</v>
      </c>
      <c r="D69" s="74" t="s">
        <v>1335</v>
      </c>
      <c r="E69" s="270" t="s">
        <v>2267</v>
      </c>
      <c r="F69" s="126">
        <v>726519.7</v>
      </c>
      <c r="G69" s="126">
        <v>5000</v>
      </c>
      <c r="H69" s="126">
        <v>156568.06</v>
      </c>
      <c r="I69" s="270">
        <v>226451.79</v>
      </c>
      <c r="J69" s="270">
        <v>82808.679999999993</v>
      </c>
      <c r="N69" s="278">
        <v>15650</v>
      </c>
      <c r="P69" s="278">
        <v>2440.48</v>
      </c>
      <c r="Q69" s="270">
        <v>5000</v>
      </c>
      <c r="S69" s="270">
        <v>-24.82</v>
      </c>
      <c r="T69" s="270">
        <v>2191965</v>
      </c>
      <c r="W69" s="100">
        <v>731165.35</v>
      </c>
      <c r="X69" s="100">
        <v>68900</v>
      </c>
      <c r="Y69" s="100">
        <v>1223.56</v>
      </c>
      <c r="Z69" s="100">
        <v>745960</v>
      </c>
      <c r="AC69" s="127">
        <v>1049940</v>
      </c>
      <c r="AD69" s="127">
        <v>2266</v>
      </c>
      <c r="AF69" s="127">
        <v>243162.3</v>
      </c>
      <c r="AG69" s="127">
        <v>99566.13</v>
      </c>
      <c r="AO69" s="103">
        <f t="shared" si="8"/>
        <v>888087.76</v>
      </c>
      <c r="AP69" s="37">
        <f t="shared" ref="AP69:AP132" si="9">SUM(M69:P69)</f>
        <v>18090.48</v>
      </c>
      <c r="AQ69" s="26">
        <f t="shared" ref="AQ69:AQ132" si="10">AO69-AP69</f>
        <v>869997.28</v>
      </c>
      <c r="AR69" s="17">
        <f t="shared" ref="AR69:AR132" si="11">SUM(U69:AB69)</f>
        <v>1547248.9100000001</v>
      </c>
      <c r="AS69" s="19">
        <f t="shared" ref="AS69:AS132" si="12">SUM(AC69:AN69)</f>
        <v>1394934.4300000002</v>
      </c>
      <c r="AT69" s="32">
        <f t="shared" ref="AT69:AT132" si="13">AR69-AS69</f>
        <v>152314.47999999998</v>
      </c>
    </row>
    <row r="70" spans="1:46" x14ac:dyDescent="0.2">
      <c r="A70" t="s">
        <v>556</v>
      </c>
      <c r="B70" t="s">
        <v>557</v>
      </c>
      <c r="C70" s="97">
        <v>2718</v>
      </c>
      <c r="D70" s="74" t="s">
        <v>1336</v>
      </c>
      <c r="E70" s="270" t="s">
        <v>2268</v>
      </c>
      <c r="F70" s="126">
        <v>553093.06000000006</v>
      </c>
      <c r="G70" s="126">
        <v>0</v>
      </c>
      <c r="H70" s="126">
        <v>76265.23</v>
      </c>
      <c r="I70" s="270">
        <v>45940.2</v>
      </c>
      <c r="J70" s="270">
        <v>306453.71000000002</v>
      </c>
      <c r="N70" s="278">
        <v>6150</v>
      </c>
      <c r="P70" s="278">
        <v>414</v>
      </c>
      <c r="T70" s="270">
        <v>1302561.3500000001</v>
      </c>
      <c r="V70" s="100">
        <v>46.68</v>
      </c>
      <c r="W70" s="100">
        <v>594217.99</v>
      </c>
      <c r="X70" s="100">
        <v>5277.73</v>
      </c>
      <c r="Y70" s="100">
        <v>1238.5999999999999</v>
      </c>
      <c r="Z70" s="100">
        <v>1015829.5</v>
      </c>
      <c r="AB70" s="100">
        <v>196308</v>
      </c>
      <c r="AC70" s="127">
        <v>1258559.5</v>
      </c>
      <c r="AD70" s="127">
        <v>6000</v>
      </c>
      <c r="AF70" s="127">
        <v>489457.59</v>
      </c>
      <c r="AG70" s="127">
        <v>128648.75</v>
      </c>
      <c r="AK70" s="127">
        <v>1027.49</v>
      </c>
      <c r="AO70" s="103">
        <f t="shared" si="8"/>
        <v>629358.29</v>
      </c>
      <c r="AP70" s="37">
        <f t="shared" si="9"/>
        <v>6564</v>
      </c>
      <c r="AQ70" s="26">
        <f t="shared" si="10"/>
        <v>622794.29</v>
      </c>
      <c r="AR70" s="17">
        <f t="shared" si="11"/>
        <v>1812918.5</v>
      </c>
      <c r="AS70" s="19">
        <f t="shared" si="12"/>
        <v>1883693.33</v>
      </c>
      <c r="AT70" s="32">
        <f t="shared" si="13"/>
        <v>-70774.830000000075</v>
      </c>
    </row>
    <row r="71" spans="1:46" x14ac:dyDescent="0.2">
      <c r="A71" t="s">
        <v>556</v>
      </c>
      <c r="B71" t="s">
        <v>557</v>
      </c>
      <c r="C71" s="97">
        <v>4883</v>
      </c>
      <c r="D71" s="74" t="s">
        <v>1337</v>
      </c>
      <c r="E71" s="270" t="s">
        <v>2269</v>
      </c>
      <c r="F71" s="126">
        <v>390614.58</v>
      </c>
      <c r="G71" s="126">
        <v>0</v>
      </c>
      <c r="H71" s="126">
        <v>95838.3</v>
      </c>
      <c r="I71" s="270">
        <v>480293.73</v>
      </c>
      <c r="J71" s="270">
        <v>114991.67</v>
      </c>
      <c r="N71" s="278">
        <v>6150</v>
      </c>
      <c r="S71" s="270">
        <v>83399.98</v>
      </c>
      <c r="T71" s="270">
        <v>1726865.73</v>
      </c>
      <c r="W71" s="100">
        <v>1052438.29</v>
      </c>
      <c r="Y71" s="100">
        <v>1310.94</v>
      </c>
      <c r="Z71" s="100">
        <v>913734.6</v>
      </c>
      <c r="AB71" s="100">
        <v>117600</v>
      </c>
      <c r="AC71" s="127">
        <v>1311594.6000000001</v>
      </c>
      <c r="AF71" s="127">
        <v>581364.88</v>
      </c>
      <c r="AG71" s="127">
        <v>128584.77</v>
      </c>
      <c r="AO71" s="103">
        <f t="shared" si="8"/>
        <v>486452.88</v>
      </c>
      <c r="AP71" s="37">
        <f t="shared" si="9"/>
        <v>6150</v>
      </c>
      <c r="AQ71" s="26">
        <f t="shared" si="10"/>
        <v>480302.88</v>
      </c>
      <c r="AR71" s="17">
        <f t="shared" si="11"/>
        <v>2085083.83</v>
      </c>
      <c r="AS71" s="19">
        <f t="shared" si="12"/>
        <v>2021544.25</v>
      </c>
      <c r="AT71" s="32">
        <f t="shared" si="13"/>
        <v>63539.580000000075</v>
      </c>
    </row>
    <row r="72" spans="1:46" x14ac:dyDescent="0.2">
      <c r="A72" t="s">
        <v>556</v>
      </c>
      <c r="B72" t="s">
        <v>557</v>
      </c>
      <c r="C72" s="97">
        <v>4275</v>
      </c>
      <c r="D72" s="74" t="s">
        <v>1338</v>
      </c>
      <c r="E72" s="270" t="s">
        <v>2270</v>
      </c>
      <c r="F72" s="126">
        <v>492694.95</v>
      </c>
      <c r="G72" s="126">
        <v>0</v>
      </c>
      <c r="H72" s="126">
        <v>113957.71</v>
      </c>
      <c r="I72" s="270">
        <v>379543.75</v>
      </c>
      <c r="J72" s="270">
        <v>176634.45</v>
      </c>
      <c r="S72" s="270">
        <v>188704.4</v>
      </c>
      <c r="T72" s="270">
        <v>1340923.19</v>
      </c>
      <c r="V72" s="100">
        <v>1099.23</v>
      </c>
      <c r="W72" s="100">
        <v>842850.83</v>
      </c>
      <c r="Y72" s="100">
        <v>982.74</v>
      </c>
      <c r="Z72" s="100">
        <v>1306741.3999999999</v>
      </c>
      <c r="AB72" s="100">
        <v>24500</v>
      </c>
      <c r="AC72" s="127">
        <v>1682511.4</v>
      </c>
      <c r="AD72" s="127">
        <v>840</v>
      </c>
      <c r="AF72" s="127">
        <v>345878.16</v>
      </c>
      <c r="AG72" s="127">
        <v>133030.72</v>
      </c>
      <c r="AO72" s="103">
        <f t="shared" si="8"/>
        <v>606652.66</v>
      </c>
      <c r="AP72" s="37">
        <f t="shared" si="9"/>
        <v>0</v>
      </c>
      <c r="AQ72" s="26">
        <f t="shared" si="10"/>
        <v>606652.66</v>
      </c>
      <c r="AR72" s="17">
        <f t="shared" si="11"/>
        <v>2176174.1999999997</v>
      </c>
      <c r="AS72" s="19">
        <f t="shared" si="12"/>
        <v>2162260.2799999998</v>
      </c>
      <c r="AT72" s="32">
        <f t="shared" si="13"/>
        <v>13913.919999999925</v>
      </c>
    </row>
    <row r="73" spans="1:46" x14ac:dyDescent="0.2">
      <c r="A73" t="s">
        <v>556</v>
      </c>
      <c r="B73" t="s">
        <v>557</v>
      </c>
      <c r="C73" s="97">
        <v>3121</v>
      </c>
      <c r="D73" s="74" t="s">
        <v>1339</v>
      </c>
      <c r="E73" s="270" t="s">
        <v>2271</v>
      </c>
      <c r="F73" s="126">
        <v>462705.27</v>
      </c>
      <c r="G73" s="126">
        <v>0</v>
      </c>
      <c r="H73" s="126">
        <v>58771.839999999997</v>
      </c>
      <c r="I73" s="270">
        <v>897666.83</v>
      </c>
      <c r="J73" s="270">
        <v>208899.62</v>
      </c>
      <c r="N73" s="278">
        <v>121650</v>
      </c>
      <c r="P73" s="278">
        <v>934.55</v>
      </c>
      <c r="T73" s="270">
        <v>1529202.14</v>
      </c>
      <c r="W73" s="100">
        <v>714616.31999999995</v>
      </c>
      <c r="Y73" s="100">
        <v>1861.78</v>
      </c>
      <c r="Z73" s="100">
        <v>1106309.7</v>
      </c>
      <c r="AC73" s="127">
        <v>1449411.7</v>
      </c>
      <c r="AF73" s="127">
        <v>379492.69</v>
      </c>
      <c r="AG73" s="127">
        <v>191064.15</v>
      </c>
      <c r="AO73" s="103">
        <f t="shared" si="8"/>
        <v>521477.11</v>
      </c>
      <c r="AP73" s="37">
        <f t="shared" si="9"/>
        <v>122584.55</v>
      </c>
      <c r="AQ73" s="26">
        <f t="shared" si="10"/>
        <v>398892.56</v>
      </c>
      <c r="AR73" s="17">
        <f t="shared" si="11"/>
        <v>1822787.7999999998</v>
      </c>
      <c r="AS73" s="19">
        <f t="shared" si="12"/>
        <v>2019968.5399999998</v>
      </c>
      <c r="AT73" s="32">
        <f t="shared" si="13"/>
        <v>-197180.74</v>
      </c>
    </row>
    <row r="74" spans="1:46" x14ac:dyDescent="0.2">
      <c r="A74" t="s">
        <v>556</v>
      </c>
      <c r="B74" t="s">
        <v>557</v>
      </c>
      <c r="C74" s="97">
        <v>1601</v>
      </c>
      <c r="D74" s="74" t="s">
        <v>1340</v>
      </c>
      <c r="E74" s="270" t="s">
        <v>2272</v>
      </c>
      <c r="F74" s="126">
        <v>616367.31000000006</v>
      </c>
      <c r="G74" s="126">
        <v>0</v>
      </c>
      <c r="H74" s="126">
        <v>56621.39</v>
      </c>
      <c r="I74" s="270">
        <v>996009.49</v>
      </c>
      <c r="J74" s="270">
        <v>336292.16</v>
      </c>
      <c r="N74" s="278">
        <v>0</v>
      </c>
      <c r="O74" s="278">
        <v>33400</v>
      </c>
      <c r="T74" s="270">
        <v>464694.52</v>
      </c>
      <c r="W74" s="100">
        <v>684593.72</v>
      </c>
      <c r="X74" s="100">
        <v>1600</v>
      </c>
      <c r="Y74" s="100">
        <v>1071.24</v>
      </c>
      <c r="Z74" s="100">
        <v>1012198.3</v>
      </c>
      <c r="AC74" s="127">
        <v>1009668.3</v>
      </c>
      <c r="AF74" s="127">
        <v>264970.94</v>
      </c>
      <c r="AG74" s="127">
        <v>131086.38</v>
      </c>
      <c r="AO74" s="103">
        <f t="shared" si="8"/>
        <v>672988.70000000007</v>
      </c>
      <c r="AP74" s="37">
        <f t="shared" si="9"/>
        <v>33400</v>
      </c>
      <c r="AQ74" s="26">
        <f t="shared" si="10"/>
        <v>639588.70000000007</v>
      </c>
      <c r="AR74" s="17">
        <f t="shared" si="11"/>
        <v>1699463.26</v>
      </c>
      <c r="AS74" s="19">
        <f t="shared" si="12"/>
        <v>1405725.62</v>
      </c>
      <c r="AT74" s="32">
        <f t="shared" si="13"/>
        <v>293737.6399999999</v>
      </c>
    </row>
    <row r="75" spans="1:46" x14ac:dyDescent="0.2">
      <c r="A75" t="s">
        <v>556</v>
      </c>
      <c r="B75" t="s">
        <v>557</v>
      </c>
      <c r="C75" s="97">
        <v>4298</v>
      </c>
      <c r="D75" s="74" t="s">
        <v>1341</v>
      </c>
      <c r="E75" s="270" t="s">
        <v>2273</v>
      </c>
      <c r="F75" s="126">
        <v>396842.63</v>
      </c>
      <c r="G75" s="126">
        <v>0</v>
      </c>
      <c r="H75" s="126">
        <v>65247.83</v>
      </c>
      <c r="I75" s="270">
        <v>1321968.1100000001</v>
      </c>
      <c r="J75" s="270">
        <v>192257.36</v>
      </c>
      <c r="N75" s="278">
        <v>13141.39</v>
      </c>
      <c r="P75" s="278">
        <v>281.62</v>
      </c>
      <c r="S75" s="270">
        <v>347.45</v>
      </c>
      <c r="T75" s="270">
        <v>961521.58</v>
      </c>
      <c r="W75" s="100">
        <v>1015514.7</v>
      </c>
      <c r="X75" s="100">
        <v>7200</v>
      </c>
      <c r="Y75" s="100">
        <v>1170.0899999999999</v>
      </c>
      <c r="Z75" s="100">
        <v>814375.2</v>
      </c>
      <c r="AB75" s="100">
        <v>17500</v>
      </c>
      <c r="AC75" s="127">
        <v>1250015.2</v>
      </c>
      <c r="AF75" s="127">
        <v>277869.23</v>
      </c>
      <c r="AG75" s="127">
        <v>266975.38</v>
      </c>
      <c r="AO75" s="103">
        <f t="shared" si="8"/>
        <v>462090.46</v>
      </c>
      <c r="AP75" s="37">
        <f t="shared" si="9"/>
        <v>13423.01</v>
      </c>
      <c r="AQ75" s="26">
        <f t="shared" si="10"/>
        <v>448667.45</v>
      </c>
      <c r="AR75" s="17">
        <f t="shared" si="11"/>
        <v>1855759.9899999998</v>
      </c>
      <c r="AS75" s="19">
        <f t="shared" si="12"/>
        <v>1794859.81</v>
      </c>
      <c r="AT75" s="32">
        <f t="shared" si="13"/>
        <v>60900.179999999702</v>
      </c>
    </row>
    <row r="76" spans="1:46" x14ac:dyDescent="0.2">
      <c r="A76" t="s">
        <v>556</v>
      </c>
      <c r="B76" t="s">
        <v>557</v>
      </c>
      <c r="C76" s="97">
        <v>4211</v>
      </c>
      <c r="D76" s="74" t="s">
        <v>1342</v>
      </c>
      <c r="E76" s="270" t="s">
        <v>2274</v>
      </c>
      <c r="F76" s="126">
        <v>681730.18</v>
      </c>
      <c r="G76" s="126">
        <v>0</v>
      </c>
      <c r="H76" s="126">
        <v>114324.06</v>
      </c>
      <c r="I76" s="270">
        <v>1576382.88</v>
      </c>
      <c r="J76" s="270">
        <v>308696.08</v>
      </c>
      <c r="M76" s="278">
        <v>5500</v>
      </c>
      <c r="N76" s="278">
        <v>6150</v>
      </c>
      <c r="S76" s="270">
        <v>89937.18</v>
      </c>
      <c r="T76" s="270">
        <v>2317512.06</v>
      </c>
      <c r="W76" s="100">
        <v>878861.63</v>
      </c>
      <c r="Y76" s="100">
        <v>960.32</v>
      </c>
      <c r="Z76" s="100">
        <v>651029.19999999995</v>
      </c>
      <c r="AB76" s="100">
        <v>13500</v>
      </c>
      <c r="AC76" s="127">
        <v>978539.2</v>
      </c>
      <c r="AF76" s="127">
        <v>292368.21999999997</v>
      </c>
      <c r="AG76" s="127">
        <v>111797.38</v>
      </c>
      <c r="AO76" s="103">
        <f t="shared" si="8"/>
        <v>796054.24</v>
      </c>
      <c r="AP76" s="37">
        <f t="shared" si="9"/>
        <v>11650</v>
      </c>
      <c r="AQ76" s="26">
        <f t="shared" si="10"/>
        <v>784404.24</v>
      </c>
      <c r="AR76" s="17">
        <f t="shared" si="11"/>
        <v>1544351.15</v>
      </c>
      <c r="AS76" s="19">
        <f t="shared" si="12"/>
        <v>1382704.7999999998</v>
      </c>
      <c r="AT76" s="32">
        <f t="shared" si="13"/>
        <v>161646.35000000009</v>
      </c>
    </row>
    <row r="77" spans="1:46" x14ac:dyDescent="0.2">
      <c r="A77" t="s">
        <v>556</v>
      </c>
      <c r="B77" t="s">
        <v>557</v>
      </c>
      <c r="C77" s="97">
        <v>3166</v>
      </c>
      <c r="D77" s="74" t="s">
        <v>1343</v>
      </c>
      <c r="E77" s="270" t="s">
        <v>2275</v>
      </c>
      <c r="F77" s="126">
        <v>529620.56999999995</v>
      </c>
      <c r="G77" s="126">
        <v>0</v>
      </c>
      <c r="H77" s="126">
        <v>63034.69</v>
      </c>
      <c r="I77" s="270">
        <v>587190.28</v>
      </c>
      <c r="J77" s="270">
        <v>273168.49</v>
      </c>
      <c r="M77" s="278">
        <v>0</v>
      </c>
      <c r="N77" s="278">
        <v>9094</v>
      </c>
      <c r="O77" s="278">
        <v>195860</v>
      </c>
      <c r="P77" s="278">
        <v>166000</v>
      </c>
      <c r="S77" s="270">
        <v>-285309.84999999998</v>
      </c>
      <c r="T77" s="270">
        <v>2233839.69</v>
      </c>
      <c r="W77" s="100">
        <v>1192965.71</v>
      </c>
      <c r="Y77" s="100">
        <v>698.47</v>
      </c>
      <c r="Z77" s="100">
        <v>960035</v>
      </c>
      <c r="AB77" s="100">
        <v>142600</v>
      </c>
      <c r="AC77" s="127">
        <v>1321575</v>
      </c>
      <c r="AF77" s="127">
        <v>424470.88</v>
      </c>
      <c r="AG77" s="127">
        <v>135601.74</v>
      </c>
      <c r="AO77" s="103">
        <f t="shared" si="8"/>
        <v>592655.26</v>
      </c>
      <c r="AP77" s="37">
        <f t="shared" si="9"/>
        <v>370954</v>
      </c>
      <c r="AQ77" s="26">
        <f t="shared" si="10"/>
        <v>221701.26</v>
      </c>
      <c r="AR77" s="17">
        <f t="shared" si="11"/>
        <v>2296299.1799999997</v>
      </c>
      <c r="AS77" s="19">
        <f t="shared" si="12"/>
        <v>1881647.6199999999</v>
      </c>
      <c r="AT77" s="32">
        <f t="shared" si="13"/>
        <v>414651.55999999982</v>
      </c>
    </row>
    <row r="78" spans="1:46" x14ac:dyDescent="0.2">
      <c r="A78" t="s">
        <v>556</v>
      </c>
      <c r="B78" t="s">
        <v>557</v>
      </c>
      <c r="C78" s="97">
        <v>2186</v>
      </c>
      <c r="D78" s="74" t="s">
        <v>1344</v>
      </c>
      <c r="E78" s="270" t="s">
        <v>2347</v>
      </c>
      <c r="F78" s="126">
        <v>725125.27</v>
      </c>
      <c r="G78" s="126">
        <v>0</v>
      </c>
      <c r="H78" s="126">
        <v>109388.24</v>
      </c>
      <c r="I78" s="270">
        <v>371467.63</v>
      </c>
      <c r="J78" s="270">
        <v>509833.87</v>
      </c>
      <c r="P78" s="278">
        <v>1532.73</v>
      </c>
      <c r="S78" s="270">
        <v>43711</v>
      </c>
      <c r="T78" s="270">
        <v>2560558.21</v>
      </c>
      <c r="W78" s="100">
        <v>712010.52</v>
      </c>
      <c r="X78" s="100">
        <v>61075</v>
      </c>
      <c r="Y78" s="100">
        <v>1095.75</v>
      </c>
      <c r="Z78" s="100">
        <v>584782.19999999995</v>
      </c>
      <c r="AC78" s="127">
        <v>815902.2</v>
      </c>
      <c r="AF78" s="127">
        <v>417588.83</v>
      </c>
      <c r="AG78" s="127">
        <v>95127.94</v>
      </c>
      <c r="AK78" s="127">
        <v>17.41</v>
      </c>
      <c r="AO78" s="103">
        <f t="shared" si="8"/>
        <v>834513.51</v>
      </c>
      <c r="AP78" s="37">
        <f t="shared" si="9"/>
        <v>1532.73</v>
      </c>
      <c r="AQ78" s="26">
        <f t="shared" si="10"/>
        <v>832980.78</v>
      </c>
      <c r="AR78" s="17">
        <f t="shared" si="11"/>
        <v>1358963.47</v>
      </c>
      <c r="AS78" s="19">
        <f t="shared" si="12"/>
        <v>1328636.3799999999</v>
      </c>
      <c r="AT78" s="32">
        <f t="shared" si="13"/>
        <v>30327.090000000084</v>
      </c>
    </row>
    <row r="79" spans="1:46" x14ac:dyDescent="0.2">
      <c r="A79" t="s">
        <v>560</v>
      </c>
      <c r="B79" t="s">
        <v>561</v>
      </c>
      <c r="C79" s="97">
        <v>3311</v>
      </c>
      <c r="D79" s="74" t="s">
        <v>1345</v>
      </c>
      <c r="E79" s="270" t="s">
        <v>2276</v>
      </c>
      <c r="F79" s="126">
        <v>312324.86</v>
      </c>
      <c r="G79" s="126">
        <v>0</v>
      </c>
      <c r="H79" s="126">
        <v>35026.49</v>
      </c>
      <c r="I79" s="270">
        <v>351053.09</v>
      </c>
      <c r="J79" s="270">
        <v>654107.31000000006</v>
      </c>
      <c r="N79" s="278">
        <v>4691.71</v>
      </c>
      <c r="R79" s="270">
        <v>-58902.06</v>
      </c>
      <c r="S79" s="270">
        <v>-819871.2</v>
      </c>
      <c r="T79" s="270">
        <v>2103024.29</v>
      </c>
      <c r="W79" s="100">
        <v>594589.30000000005</v>
      </c>
      <c r="Y79" s="100">
        <v>312.95</v>
      </c>
      <c r="Z79" s="100">
        <v>1403830</v>
      </c>
      <c r="AC79" s="127">
        <v>1314152</v>
      </c>
      <c r="AE79" s="127">
        <v>17192</v>
      </c>
      <c r="AF79" s="127">
        <v>369326.43</v>
      </c>
      <c r="AG79" s="127">
        <v>159528.87</v>
      </c>
      <c r="AK79" s="127">
        <v>303.94</v>
      </c>
      <c r="AO79" s="103">
        <f t="shared" si="8"/>
        <v>347351.35</v>
      </c>
      <c r="AP79" s="37">
        <f t="shared" si="9"/>
        <v>4691.71</v>
      </c>
      <c r="AQ79" s="26">
        <f t="shared" si="10"/>
        <v>342659.63999999996</v>
      </c>
      <c r="AR79" s="17">
        <f t="shared" si="11"/>
        <v>1998732.25</v>
      </c>
      <c r="AS79" s="19">
        <f t="shared" si="12"/>
        <v>1860503.2399999998</v>
      </c>
      <c r="AT79" s="32">
        <f t="shared" si="13"/>
        <v>138229.01000000024</v>
      </c>
    </row>
    <row r="80" spans="1:46" x14ac:dyDescent="0.2">
      <c r="A80" t="s">
        <v>560</v>
      </c>
      <c r="B80" t="s">
        <v>561</v>
      </c>
      <c r="C80" s="97">
        <v>2139</v>
      </c>
      <c r="D80" s="74" t="s">
        <v>1346</v>
      </c>
      <c r="E80" s="270" t="s">
        <v>2277</v>
      </c>
      <c r="F80" s="126">
        <v>154262.41</v>
      </c>
      <c r="G80" s="126">
        <v>0</v>
      </c>
      <c r="H80" s="126">
        <v>52855.18</v>
      </c>
      <c r="I80" s="270">
        <v>267915.01</v>
      </c>
      <c r="J80" s="270">
        <v>91305.02</v>
      </c>
      <c r="N80" s="278">
        <v>15100</v>
      </c>
      <c r="O80" s="278">
        <v>43200</v>
      </c>
      <c r="R80" s="270">
        <v>-696928.37</v>
      </c>
      <c r="S80" s="270">
        <v>67948.179999999993</v>
      </c>
      <c r="T80" s="270">
        <v>1431387.54</v>
      </c>
      <c r="W80" s="100">
        <v>417483.96</v>
      </c>
      <c r="Y80" s="100">
        <v>523.4</v>
      </c>
      <c r="Z80" s="100">
        <v>1025560</v>
      </c>
      <c r="AC80" s="127">
        <v>1150420</v>
      </c>
      <c r="AF80" s="127">
        <v>391550.43</v>
      </c>
      <c r="AG80" s="127">
        <v>184895.39</v>
      </c>
      <c r="AK80" s="127">
        <v>272.27</v>
      </c>
      <c r="AO80" s="103">
        <f t="shared" si="8"/>
        <v>207117.59</v>
      </c>
      <c r="AP80" s="37">
        <f t="shared" si="9"/>
        <v>58300</v>
      </c>
      <c r="AQ80" s="26">
        <f t="shared" si="10"/>
        <v>148817.59</v>
      </c>
      <c r="AR80" s="17">
        <f t="shared" si="11"/>
        <v>1443567.36</v>
      </c>
      <c r="AS80" s="19">
        <f t="shared" si="12"/>
        <v>1727138.0899999999</v>
      </c>
      <c r="AT80" s="32">
        <f t="shared" si="13"/>
        <v>-283570.72999999975</v>
      </c>
    </row>
    <row r="81" spans="1:46" x14ac:dyDescent="0.2">
      <c r="A81" t="s">
        <v>560</v>
      </c>
      <c r="B81" t="s">
        <v>561</v>
      </c>
      <c r="C81" s="97">
        <v>4074</v>
      </c>
      <c r="D81" s="74" t="s">
        <v>1347</v>
      </c>
      <c r="E81" s="270" t="s">
        <v>2278</v>
      </c>
      <c r="F81" s="126">
        <v>528806.62</v>
      </c>
      <c r="G81" s="126">
        <v>0</v>
      </c>
      <c r="H81" s="126">
        <v>27477.87</v>
      </c>
      <c r="I81" s="270">
        <v>497321.1</v>
      </c>
      <c r="J81" s="270">
        <v>787648.38</v>
      </c>
      <c r="N81" s="278">
        <v>73850.41</v>
      </c>
      <c r="P81" s="278">
        <v>2748.3</v>
      </c>
      <c r="R81" s="270">
        <v>-172699.86</v>
      </c>
      <c r="S81" s="270">
        <v>-115063.15</v>
      </c>
      <c r="T81" s="270">
        <v>2015625.01</v>
      </c>
      <c r="V81" s="100">
        <v>159.84</v>
      </c>
      <c r="W81" s="100">
        <v>775824.72</v>
      </c>
      <c r="X81" s="100">
        <v>600</v>
      </c>
      <c r="Z81" s="100">
        <v>1339110</v>
      </c>
      <c r="AB81" s="100">
        <v>114100</v>
      </c>
      <c r="AC81" s="127">
        <v>1694240</v>
      </c>
      <c r="AE81" s="127">
        <v>17096</v>
      </c>
      <c r="AF81" s="127">
        <v>305811.25</v>
      </c>
      <c r="AG81" s="127">
        <v>171442.16</v>
      </c>
      <c r="AK81" s="127">
        <v>547.89</v>
      </c>
      <c r="AO81" s="103">
        <f t="shared" si="8"/>
        <v>556284.49</v>
      </c>
      <c r="AP81" s="37">
        <f t="shared" si="9"/>
        <v>76598.710000000006</v>
      </c>
      <c r="AQ81" s="26">
        <f t="shared" si="10"/>
        <v>479685.77999999997</v>
      </c>
      <c r="AR81" s="17">
        <f t="shared" si="11"/>
        <v>2229794.56</v>
      </c>
      <c r="AS81" s="19">
        <f t="shared" si="12"/>
        <v>2189137.3000000003</v>
      </c>
      <c r="AT81" s="32">
        <f t="shared" si="13"/>
        <v>40657.259999999776</v>
      </c>
    </row>
    <row r="82" spans="1:46" x14ac:dyDescent="0.2">
      <c r="A82" t="s">
        <v>560</v>
      </c>
      <c r="B82" t="s">
        <v>561</v>
      </c>
      <c r="C82" s="97">
        <v>2831</v>
      </c>
      <c r="D82" s="74" t="s">
        <v>1348</v>
      </c>
      <c r="E82" s="270" t="s">
        <v>2279</v>
      </c>
      <c r="F82" s="126">
        <v>303974.53999999998</v>
      </c>
      <c r="G82" s="126">
        <v>0</v>
      </c>
      <c r="H82" s="126">
        <v>31375.25</v>
      </c>
      <c r="I82" s="270">
        <v>465083.85</v>
      </c>
      <c r="J82" s="270">
        <v>324712.57</v>
      </c>
      <c r="N82" s="278">
        <v>10800</v>
      </c>
      <c r="O82" s="278">
        <v>132034</v>
      </c>
      <c r="S82" s="270">
        <v>-180177.09</v>
      </c>
      <c r="T82" s="270">
        <v>1211911.4099999999</v>
      </c>
      <c r="W82" s="100">
        <v>719606.45</v>
      </c>
      <c r="Y82" s="100">
        <v>572.78</v>
      </c>
      <c r="Z82" s="100">
        <v>1245400</v>
      </c>
      <c r="AC82" s="127">
        <v>1515290</v>
      </c>
      <c r="AE82" s="127">
        <v>1200</v>
      </c>
      <c r="AF82" s="127">
        <v>334412.68</v>
      </c>
      <c r="AG82" s="127">
        <v>153853.66</v>
      </c>
      <c r="AO82" s="103">
        <f t="shared" si="8"/>
        <v>335349.78999999998</v>
      </c>
      <c r="AP82" s="37">
        <f t="shared" si="9"/>
        <v>142834</v>
      </c>
      <c r="AQ82" s="26">
        <f t="shared" si="10"/>
        <v>192515.78999999998</v>
      </c>
      <c r="AR82" s="17">
        <f t="shared" si="11"/>
        <v>1965579.23</v>
      </c>
      <c r="AS82" s="19">
        <f t="shared" si="12"/>
        <v>2004756.3399999999</v>
      </c>
      <c r="AT82" s="32">
        <f t="shared" si="13"/>
        <v>-39177.10999999987</v>
      </c>
    </row>
    <row r="83" spans="1:46" x14ac:dyDescent="0.2">
      <c r="A83" t="s">
        <v>560</v>
      </c>
      <c r="B83" t="s">
        <v>561</v>
      </c>
      <c r="C83" s="97">
        <v>2983</v>
      </c>
      <c r="D83" s="74" t="s">
        <v>1349</v>
      </c>
      <c r="E83" s="270" t="s">
        <v>2280</v>
      </c>
      <c r="F83" s="126">
        <v>298559.45</v>
      </c>
      <c r="G83" s="126">
        <v>0</v>
      </c>
      <c r="H83" s="126">
        <v>44207.16</v>
      </c>
      <c r="I83" s="270">
        <v>699388.16</v>
      </c>
      <c r="J83" s="270">
        <v>143088.51999999999</v>
      </c>
      <c r="O83" s="278">
        <v>0</v>
      </c>
      <c r="R83" s="270">
        <v>-236855.16</v>
      </c>
      <c r="S83" s="270">
        <v>-355341.05</v>
      </c>
      <c r="T83" s="270">
        <v>1745362.84</v>
      </c>
      <c r="W83" s="100">
        <v>527739.72</v>
      </c>
      <c r="X83" s="100">
        <v>342245</v>
      </c>
      <c r="Y83" s="100">
        <v>665.39</v>
      </c>
      <c r="Z83" s="100">
        <v>1521450</v>
      </c>
      <c r="AB83" s="100">
        <v>910</v>
      </c>
      <c r="AC83" s="127">
        <v>1702890</v>
      </c>
      <c r="AE83" s="127">
        <v>8749</v>
      </c>
      <c r="AF83" s="127">
        <v>516045.26</v>
      </c>
      <c r="AG83" s="127">
        <v>129396.1</v>
      </c>
      <c r="AO83" s="103">
        <f t="shared" si="8"/>
        <v>342766.61</v>
      </c>
      <c r="AP83" s="37">
        <f t="shared" si="9"/>
        <v>0</v>
      </c>
      <c r="AQ83" s="26">
        <f t="shared" si="10"/>
        <v>342766.61</v>
      </c>
      <c r="AR83" s="17">
        <f t="shared" si="11"/>
        <v>2393010.11</v>
      </c>
      <c r="AS83" s="19">
        <f t="shared" si="12"/>
        <v>2357080.36</v>
      </c>
      <c r="AT83" s="32">
        <f t="shared" si="13"/>
        <v>35929.75</v>
      </c>
    </row>
    <row r="84" spans="1:46" x14ac:dyDescent="0.2">
      <c r="A84" t="s">
        <v>560</v>
      </c>
      <c r="B84" t="s">
        <v>561</v>
      </c>
      <c r="C84" s="97">
        <v>1867</v>
      </c>
      <c r="D84" s="74" t="s">
        <v>1350</v>
      </c>
      <c r="E84" s="270" t="s">
        <v>2281</v>
      </c>
      <c r="F84" s="126">
        <v>293005.19</v>
      </c>
      <c r="G84" s="126">
        <v>0</v>
      </c>
      <c r="H84" s="126">
        <v>38620.06</v>
      </c>
      <c r="I84" s="270">
        <v>996783.96</v>
      </c>
      <c r="J84" s="270">
        <v>384314.76</v>
      </c>
      <c r="N84" s="278">
        <v>13768.8</v>
      </c>
      <c r="R84" s="270">
        <v>-348891.95</v>
      </c>
      <c r="T84" s="270">
        <v>1929262.58</v>
      </c>
      <c r="W84" s="100">
        <v>648965.67000000004</v>
      </c>
      <c r="X84" s="100">
        <v>73250</v>
      </c>
      <c r="Y84" s="100">
        <v>519.35</v>
      </c>
      <c r="Z84" s="100">
        <v>1123380</v>
      </c>
      <c r="AB84" s="100">
        <v>177176</v>
      </c>
      <c r="AC84" s="127">
        <v>1349300</v>
      </c>
      <c r="AE84" s="127">
        <v>11447</v>
      </c>
      <c r="AF84" s="127">
        <v>365454.71</v>
      </c>
      <c r="AG84" s="127">
        <v>169772</v>
      </c>
      <c r="AK84" s="127">
        <v>1209.77</v>
      </c>
      <c r="AO84" s="103">
        <f t="shared" si="8"/>
        <v>331625.25</v>
      </c>
      <c r="AP84" s="37">
        <f t="shared" si="9"/>
        <v>13768.8</v>
      </c>
      <c r="AQ84" s="26">
        <f t="shared" si="10"/>
        <v>317856.45</v>
      </c>
      <c r="AR84" s="17">
        <f t="shared" si="11"/>
        <v>2023291.02</v>
      </c>
      <c r="AS84" s="19">
        <f t="shared" si="12"/>
        <v>1897183.48</v>
      </c>
      <c r="AT84" s="32">
        <f t="shared" si="13"/>
        <v>126107.54000000004</v>
      </c>
    </row>
    <row r="85" spans="1:46" x14ac:dyDescent="0.2">
      <c r="A85" t="s">
        <v>560</v>
      </c>
      <c r="B85" t="s">
        <v>561</v>
      </c>
      <c r="C85" s="97">
        <v>2692</v>
      </c>
      <c r="D85" s="74" t="s">
        <v>1351</v>
      </c>
      <c r="E85" s="270" t="s">
        <v>2282</v>
      </c>
      <c r="F85" s="126">
        <v>514348.44</v>
      </c>
      <c r="G85" s="126">
        <v>0</v>
      </c>
      <c r="H85" s="126">
        <v>41231.33</v>
      </c>
      <c r="I85" s="270">
        <v>382084.39</v>
      </c>
      <c r="J85" s="270">
        <v>269599.01</v>
      </c>
      <c r="R85" s="270">
        <v>-404779.84</v>
      </c>
      <c r="S85" s="270">
        <v>638.03</v>
      </c>
      <c r="T85" s="270">
        <v>1851699.47</v>
      </c>
      <c r="W85" s="100">
        <v>530247.06000000006</v>
      </c>
      <c r="Y85" s="100">
        <v>4454.28</v>
      </c>
      <c r="Z85" s="100">
        <v>1096480</v>
      </c>
      <c r="AC85" s="127">
        <v>1444650</v>
      </c>
      <c r="AE85" s="127">
        <v>7284</v>
      </c>
      <c r="AF85" s="127">
        <v>244994.93</v>
      </c>
      <c r="AG85" s="127">
        <v>166149.48000000001</v>
      </c>
      <c r="AK85" s="127">
        <v>572.41999999999996</v>
      </c>
      <c r="AO85" s="103">
        <f t="shared" si="8"/>
        <v>555579.77</v>
      </c>
      <c r="AP85" s="37">
        <f t="shared" si="9"/>
        <v>0</v>
      </c>
      <c r="AQ85" s="26">
        <f t="shared" si="10"/>
        <v>555579.77</v>
      </c>
      <c r="AR85" s="17">
        <f t="shared" si="11"/>
        <v>1631181.34</v>
      </c>
      <c r="AS85" s="19">
        <f t="shared" si="12"/>
        <v>1863650.8299999998</v>
      </c>
      <c r="AT85" s="32">
        <f t="shared" si="13"/>
        <v>-232469.48999999976</v>
      </c>
    </row>
    <row r="86" spans="1:46" x14ac:dyDescent="0.2">
      <c r="A86" t="s">
        <v>560</v>
      </c>
      <c r="B86" t="s">
        <v>561</v>
      </c>
      <c r="C86" s="97">
        <v>1950</v>
      </c>
      <c r="D86" s="74" t="s">
        <v>1352</v>
      </c>
      <c r="E86" s="270" t="s">
        <v>2283</v>
      </c>
      <c r="F86" s="126">
        <v>377614.01</v>
      </c>
      <c r="G86" s="126">
        <v>0</v>
      </c>
      <c r="H86" s="126">
        <v>43234.68</v>
      </c>
      <c r="I86" s="270">
        <v>612859.87</v>
      </c>
      <c r="J86" s="270">
        <v>155126.76999999999</v>
      </c>
      <c r="S86" s="270">
        <v>-327045.09000000003</v>
      </c>
      <c r="T86" s="270">
        <v>1211766.1200000001</v>
      </c>
      <c r="W86" s="100">
        <v>602941.9</v>
      </c>
      <c r="X86" s="100">
        <v>154940</v>
      </c>
      <c r="Y86" s="100">
        <v>816.94</v>
      </c>
      <c r="Z86" s="100">
        <v>995630</v>
      </c>
      <c r="AB86" s="100">
        <v>229380</v>
      </c>
      <c r="AC86" s="127">
        <v>1418356</v>
      </c>
      <c r="AE86" s="127">
        <v>4400</v>
      </c>
      <c r="AF86" s="127">
        <v>200082.98</v>
      </c>
      <c r="AG86" s="127">
        <v>31176.43</v>
      </c>
      <c r="AK86" s="127">
        <v>291.13</v>
      </c>
      <c r="AO86" s="103">
        <f t="shared" si="8"/>
        <v>420848.69</v>
      </c>
      <c r="AP86" s="37">
        <f t="shared" si="9"/>
        <v>0</v>
      </c>
      <c r="AQ86" s="26">
        <f t="shared" si="10"/>
        <v>420848.69</v>
      </c>
      <c r="AR86" s="17">
        <f t="shared" si="11"/>
        <v>1983708.8399999999</v>
      </c>
      <c r="AS86" s="19">
        <f t="shared" si="12"/>
        <v>1654306.5399999998</v>
      </c>
      <c r="AT86" s="32">
        <f t="shared" si="13"/>
        <v>329402.30000000005</v>
      </c>
    </row>
    <row r="87" spans="1:46" x14ac:dyDescent="0.2">
      <c r="A87" t="s">
        <v>560</v>
      </c>
      <c r="B87" t="s">
        <v>561</v>
      </c>
      <c r="C87" s="97">
        <v>2898</v>
      </c>
      <c r="D87" s="74" t="s">
        <v>1353</v>
      </c>
      <c r="E87" s="270" t="s">
        <v>2284</v>
      </c>
      <c r="F87" s="126">
        <v>406388.24</v>
      </c>
      <c r="G87" s="126">
        <v>26368</v>
      </c>
      <c r="H87" s="126">
        <v>41848.6</v>
      </c>
      <c r="I87" s="270">
        <v>83561.09</v>
      </c>
      <c r="J87" s="270">
        <v>536888.06000000006</v>
      </c>
      <c r="N87" s="278">
        <v>5000</v>
      </c>
      <c r="O87" s="278">
        <v>65000</v>
      </c>
      <c r="P87" s="278">
        <v>2576.0300000000002</v>
      </c>
      <c r="R87" s="270">
        <v>240790.16</v>
      </c>
      <c r="S87" s="270">
        <v>-32572.99</v>
      </c>
      <c r="T87" s="270">
        <v>907622.82</v>
      </c>
      <c r="W87" s="100">
        <v>713996.48</v>
      </c>
      <c r="Y87" s="100">
        <v>2686.08</v>
      </c>
      <c r="Z87" s="100">
        <v>1364370</v>
      </c>
      <c r="AC87" s="127">
        <v>1517870</v>
      </c>
      <c r="AD87" s="127">
        <v>18548</v>
      </c>
      <c r="AE87" s="127">
        <v>2184</v>
      </c>
      <c r="AF87" s="127">
        <v>555767.34</v>
      </c>
      <c r="AG87" s="127">
        <v>76999.17</v>
      </c>
      <c r="AK87" s="127">
        <v>436.08</v>
      </c>
      <c r="AO87" s="103">
        <f t="shared" si="8"/>
        <v>474604.83999999997</v>
      </c>
      <c r="AP87" s="37">
        <f t="shared" si="9"/>
        <v>72576.03</v>
      </c>
      <c r="AQ87" s="26">
        <f t="shared" si="10"/>
        <v>402028.80999999994</v>
      </c>
      <c r="AR87" s="17">
        <f t="shared" si="11"/>
        <v>2081052.56</v>
      </c>
      <c r="AS87" s="19">
        <f t="shared" si="12"/>
        <v>2171804.59</v>
      </c>
      <c r="AT87" s="32">
        <f t="shared" si="13"/>
        <v>-90752.029999999795</v>
      </c>
    </row>
    <row r="88" spans="1:46" x14ac:dyDescent="0.2">
      <c r="A88" t="s">
        <v>560</v>
      </c>
      <c r="B88" t="s">
        <v>561</v>
      </c>
      <c r="C88" s="97">
        <v>1653</v>
      </c>
      <c r="D88" s="74" t="s">
        <v>1354</v>
      </c>
      <c r="E88" s="270" t="s">
        <v>2354</v>
      </c>
      <c r="F88" s="126">
        <v>197407.98</v>
      </c>
      <c r="G88" s="126">
        <v>26386</v>
      </c>
      <c r="H88" s="126">
        <v>15726.32</v>
      </c>
      <c r="I88" s="270">
        <v>754988.11</v>
      </c>
      <c r="J88" s="270">
        <v>113414.64</v>
      </c>
      <c r="N88" s="278">
        <v>21771.81</v>
      </c>
      <c r="O88" s="278">
        <v>125448</v>
      </c>
      <c r="R88" s="270">
        <v>-566780.43000000005</v>
      </c>
      <c r="S88" s="270">
        <v>-10764.92</v>
      </c>
      <c r="T88" s="270">
        <v>1583723.57</v>
      </c>
      <c r="W88" s="100">
        <v>475647.82</v>
      </c>
      <c r="Y88" s="100">
        <v>292.18</v>
      </c>
      <c r="Z88" s="100">
        <v>1327280</v>
      </c>
      <c r="AC88" s="127">
        <v>1515830</v>
      </c>
      <c r="AE88" s="127">
        <v>2738</v>
      </c>
      <c r="AF88" s="127">
        <v>165893.57</v>
      </c>
      <c r="AG88" s="127">
        <v>154808.24</v>
      </c>
      <c r="AI88" s="127">
        <v>5320.88</v>
      </c>
      <c r="AK88" s="127">
        <v>334.29</v>
      </c>
      <c r="AO88" s="103">
        <f t="shared" si="8"/>
        <v>239520.30000000002</v>
      </c>
      <c r="AP88" s="37">
        <f t="shared" si="9"/>
        <v>147219.81</v>
      </c>
      <c r="AQ88" s="26">
        <f t="shared" si="10"/>
        <v>92300.49000000002</v>
      </c>
      <c r="AR88" s="17">
        <f t="shared" si="11"/>
        <v>1803220</v>
      </c>
      <c r="AS88" s="19">
        <f t="shared" si="12"/>
        <v>1844924.98</v>
      </c>
      <c r="AT88" s="32">
        <f t="shared" si="13"/>
        <v>-41704.979999999981</v>
      </c>
    </row>
    <row r="89" spans="1:46" x14ac:dyDescent="0.2">
      <c r="A89" t="s">
        <v>564</v>
      </c>
      <c r="B89" t="s">
        <v>565</v>
      </c>
      <c r="C89" s="97">
        <v>3711</v>
      </c>
      <c r="D89" s="74" t="s">
        <v>1355</v>
      </c>
      <c r="E89" s="270" t="s">
        <v>2285</v>
      </c>
      <c r="F89" s="126">
        <v>295454.78000000003</v>
      </c>
      <c r="G89" s="126">
        <v>0</v>
      </c>
      <c r="H89" s="126">
        <v>284553.25</v>
      </c>
      <c r="I89" s="270">
        <v>214889.43</v>
      </c>
      <c r="J89" s="270">
        <v>8</v>
      </c>
      <c r="N89" s="278">
        <v>6150</v>
      </c>
      <c r="S89" s="270">
        <v>16686.54</v>
      </c>
      <c r="T89" s="270">
        <v>378263.7</v>
      </c>
      <c r="W89" s="100">
        <v>796626</v>
      </c>
      <c r="X89" s="100">
        <v>256400</v>
      </c>
      <c r="Y89" s="100">
        <v>666.86</v>
      </c>
      <c r="AC89" s="127">
        <v>161113</v>
      </c>
      <c r="AE89" s="127">
        <v>1928</v>
      </c>
      <c r="AF89" s="127">
        <v>360407.46</v>
      </c>
      <c r="AG89" s="127">
        <v>71628.179999999993</v>
      </c>
      <c r="AO89" s="103">
        <f t="shared" si="8"/>
        <v>580008.03</v>
      </c>
      <c r="AP89" s="37">
        <f t="shared" si="9"/>
        <v>6150</v>
      </c>
      <c r="AQ89" s="26">
        <f t="shared" si="10"/>
        <v>573858.03</v>
      </c>
      <c r="AR89" s="17">
        <f t="shared" si="11"/>
        <v>1053692.8600000001</v>
      </c>
      <c r="AS89" s="19">
        <f t="shared" si="12"/>
        <v>595076.64</v>
      </c>
      <c r="AT89" s="32">
        <f t="shared" si="13"/>
        <v>458616.22000000009</v>
      </c>
    </row>
    <row r="90" spans="1:46" x14ac:dyDescent="0.2">
      <c r="A90" t="s">
        <v>564</v>
      </c>
      <c r="B90" t="s">
        <v>565</v>
      </c>
      <c r="C90" s="97">
        <v>1437</v>
      </c>
      <c r="D90" s="74" t="s">
        <v>1356</v>
      </c>
      <c r="E90" s="270" t="s">
        <v>2286</v>
      </c>
      <c r="F90" s="126">
        <v>296785.65999999997</v>
      </c>
      <c r="G90" s="126">
        <v>0</v>
      </c>
      <c r="H90" s="126">
        <v>21210.45</v>
      </c>
      <c r="I90" s="270">
        <v>306090.32</v>
      </c>
      <c r="J90" s="270">
        <v>109680.46</v>
      </c>
      <c r="M90" s="278">
        <v>6000</v>
      </c>
      <c r="N90" s="278">
        <v>14720</v>
      </c>
      <c r="S90" s="270">
        <v>1178.08</v>
      </c>
      <c r="T90" s="270">
        <v>646850.12</v>
      </c>
      <c r="W90" s="100">
        <v>483560.79</v>
      </c>
      <c r="X90" s="100">
        <v>97167</v>
      </c>
      <c r="Y90" s="100">
        <v>669.35</v>
      </c>
      <c r="Z90" s="100">
        <v>319802</v>
      </c>
      <c r="AC90" s="127">
        <v>409622</v>
      </c>
      <c r="AF90" s="127">
        <v>208985.5</v>
      </c>
      <c r="AG90" s="127">
        <v>144574.95000000001</v>
      </c>
      <c r="AO90" s="103">
        <f t="shared" si="8"/>
        <v>317996.11</v>
      </c>
      <c r="AP90" s="37">
        <f t="shared" si="9"/>
        <v>20720</v>
      </c>
      <c r="AQ90" s="26">
        <f t="shared" si="10"/>
        <v>297276.11</v>
      </c>
      <c r="AR90" s="17">
        <f t="shared" si="11"/>
        <v>901199.14</v>
      </c>
      <c r="AS90" s="19">
        <f t="shared" si="12"/>
        <v>763182.45</v>
      </c>
      <c r="AT90" s="32">
        <f t="shared" si="13"/>
        <v>138016.69000000006</v>
      </c>
    </row>
    <row r="91" spans="1:46" x14ac:dyDescent="0.2">
      <c r="A91" t="s">
        <v>564</v>
      </c>
      <c r="B91" t="s">
        <v>565</v>
      </c>
      <c r="C91" s="97">
        <v>3388</v>
      </c>
      <c r="D91" s="74" t="s">
        <v>1357</v>
      </c>
      <c r="E91" s="270" t="s">
        <v>2287</v>
      </c>
      <c r="F91" s="126">
        <v>150204.73000000001</v>
      </c>
      <c r="G91" s="126">
        <v>24000</v>
      </c>
      <c r="H91" s="126">
        <v>69729.56</v>
      </c>
      <c r="I91" s="270">
        <v>2946482.99</v>
      </c>
      <c r="J91" s="270">
        <v>238217.45</v>
      </c>
      <c r="M91" s="278">
        <v>5000</v>
      </c>
      <c r="N91" s="278">
        <v>6150</v>
      </c>
      <c r="T91" s="270">
        <v>3382854.97</v>
      </c>
      <c r="W91" s="100">
        <v>776633.28</v>
      </c>
      <c r="X91" s="100">
        <v>113200</v>
      </c>
      <c r="Y91" s="100">
        <v>487.57</v>
      </c>
      <c r="Z91" s="100">
        <v>1169874</v>
      </c>
      <c r="AB91" s="100">
        <v>132300</v>
      </c>
      <c r="AC91" s="127">
        <v>1424034</v>
      </c>
      <c r="AF91" s="127">
        <v>321043.45</v>
      </c>
      <c r="AG91" s="127">
        <v>264160.64000000001</v>
      </c>
      <c r="AO91" s="103">
        <f t="shared" si="8"/>
        <v>243934.29</v>
      </c>
      <c r="AP91" s="37">
        <f t="shared" si="9"/>
        <v>11150</v>
      </c>
      <c r="AQ91" s="26">
        <f t="shared" si="10"/>
        <v>232784.29</v>
      </c>
      <c r="AR91" s="17">
        <f t="shared" si="11"/>
        <v>2192494.85</v>
      </c>
      <c r="AS91" s="19">
        <f t="shared" si="12"/>
        <v>2009238.0899999999</v>
      </c>
      <c r="AT91" s="32">
        <f t="shared" si="13"/>
        <v>183256.76000000024</v>
      </c>
    </row>
    <row r="92" spans="1:46" x14ac:dyDescent="0.2">
      <c r="A92" t="s">
        <v>564</v>
      </c>
      <c r="B92" t="s">
        <v>565</v>
      </c>
      <c r="C92" s="97">
        <v>2340</v>
      </c>
      <c r="D92" s="74" t="s">
        <v>1358</v>
      </c>
      <c r="E92" s="270" t="s">
        <v>2288</v>
      </c>
      <c r="F92" s="126">
        <v>303741.01</v>
      </c>
      <c r="G92" s="126">
        <v>13000</v>
      </c>
      <c r="H92" s="126">
        <v>156152.09</v>
      </c>
      <c r="I92" s="270">
        <v>458929.98</v>
      </c>
      <c r="J92" s="270">
        <v>207786.83</v>
      </c>
      <c r="M92" s="278">
        <v>5100</v>
      </c>
      <c r="N92" s="278">
        <v>5730</v>
      </c>
      <c r="S92" s="270">
        <v>5661.82</v>
      </c>
      <c r="T92" s="270">
        <v>1045747.78</v>
      </c>
      <c r="W92" s="100">
        <v>625135.91</v>
      </c>
      <c r="X92" s="100">
        <v>35800</v>
      </c>
      <c r="Y92" s="100">
        <v>1420.78</v>
      </c>
      <c r="Z92" s="100">
        <v>813572.6</v>
      </c>
      <c r="AC92" s="127">
        <v>896822.6</v>
      </c>
      <c r="AF92" s="127">
        <v>327202.46000000002</v>
      </c>
      <c r="AG92" s="127">
        <v>116018.92</v>
      </c>
      <c r="AO92" s="103">
        <f t="shared" si="8"/>
        <v>472893.1</v>
      </c>
      <c r="AP92" s="37">
        <f t="shared" si="9"/>
        <v>10830</v>
      </c>
      <c r="AQ92" s="26">
        <f t="shared" si="10"/>
        <v>462063.1</v>
      </c>
      <c r="AR92" s="17">
        <f t="shared" si="11"/>
        <v>1475929.29</v>
      </c>
      <c r="AS92" s="19">
        <f t="shared" si="12"/>
        <v>1340043.98</v>
      </c>
      <c r="AT92" s="32">
        <f t="shared" si="13"/>
        <v>135885.31000000006</v>
      </c>
    </row>
    <row r="93" spans="1:46" x14ac:dyDescent="0.2">
      <c r="A93" t="s">
        <v>564</v>
      </c>
      <c r="B93" t="s">
        <v>565</v>
      </c>
      <c r="C93" s="97">
        <v>2160</v>
      </c>
      <c r="D93" s="74" t="s">
        <v>1359</v>
      </c>
      <c r="E93" s="270" t="s">
        <v>2289</v>
      </c>
      <c r="F93" s="126">
        <v>98226.73</v>
      </c>
      <c r="G93" s="126">
        <v>3000</v>
      </c>
      <c r="H93" s="126">
        <v>42901</v>
      </c>
      <c r="I93" s="270">
        <v>42276.35</v>
      </c>
      <c r="J93" s="270">
        <v>151213.71</v>
      </c>
      <c r="T93" s="270">
        <v>320699.84999999998</v>
      </c>
      <c r="W93" s="100">
        <v>593761.89</v>
      </c>
      <c r="Y93" s="100">
        <v>634.20000000000005</v>
      </c>
      <c r="Z93" s="100">
        <v>1121232</v>
      </c>
      <c r="AC93" s="127">
        <v>1306015</v>
      </c>
      <c r="AF93" s="127">
        <v>263110.77</v>
      </c>
      <c r="AG93" s="127">
        <v>42163.38</v>
      </c>
      <c r="AO93" s="103">
        <f t="shared" si="8"/>
        <v>144127.72999999998</v>
      </c>
      <c r="AP93" s="37">
        <f t="shared" si="9"/>
        <v>0</v>
      </c>
      <c r="AQ93" s="26">
        <f t="shared" si="10"/>
        <v>144127.72999999998</v>
      </c>
      <c r="AR93" s="17">
        <f t="shared" si="11"/>
        <v>1715628.0899999999</v>
      </c>
      <c r="AS93" s="19">
        <f t="shared" si="12"/>
        <v>1611289.15</v>
      </c>
      <c r="AT93" s="32">
        <f t="shared" si="13"/>
        <v>104338.93999999994</v>
      </c>
    </row>
    <row r="94" spans="1:46" x14ac:dyDescent="0.2">
      <c r="A94" t="s">
        <v>564</v>
      </c>
      <c r="B94" t="s">
        <v>565</v>
      </c>
      <c r="C94" s="97">
        <v>1723</v>
      </c>
      <c r="D94" s="74" t="s">
        <v>1360</v>
      </c>
      <c r="E94" s="270" t="s">
        <v>2290</v>
      </c>
      <c r="F94" s="126">
        <v>277090.19</v>
      </c>
      <c r="G94" s="126">
        <v>0</v>
      </c>
      <c r="H94" s="126">
        <v>17058.95</v>
      </c>
      <c r="I94" s="270">
        <v>696086.38</v>
      </c>
      <c r="J94" s="270">
        <v>3648.86</v>
      </c>
      <c r="S94" s="270">
        <v>2408.91</v>
      </c>
      <c r="T94" s="270">
        <v>784633.1</v>
      </c>
      <c r="W94" s="100">
        <v>464626.3</v>
      </c>
      <c r="X94" s="100">
        <v>75115</v>
      </c>
      <c r="Y94" s="100">
        <v>743.56</v>
      </c>
      <c r="Z94" s="100">
        <v>561160</v>
      </c>
      <c r="AB94" s="100">
        <v>147294</v>
      </c>
      <c r="AC94" s="127">
        <v>741480</v>
      </c>
      <c r="AF94" s="127">
        <v>148322.91</v>
      </c>
      <c r="AG94" s="127">
        <v>103796.58</v>
      </c>
      <c r="AO94" s="103">
        <f t="shared" si="8"/>
        <v>294149.14</v>
      </c>
      <c r="AP94" s="37">
        <f t="shared" si="9"/>
        <v>0</v>
      </c>
      <c r="AQ94" s="26">
        <f t="shared" si="10"/>
        <v>294149.14</v>
      </c>
      <c r="AR94" s="17">
        <f t="shared" si="11"/>
        <v>1248938.8600000001</v>
      </c>
      <c r="AS94" s="19">
        <f t="shared" si="12"/>
        <v>993599.49</v>
      </c>
      <c r="AT94" s="32">
        <f t="shared" si="13"/>
        <v>255339.37000000011</v>
      </c>
    </row>
    <row r="95" spans="1:46" x14ac:dyDescent="0.2">
      <c r="A95" t="s">
        <v>564</v>
      </c>
      <c r="B95" t="s">
        <v>565</v>
      </c>
      <c r="C95" s="97">
        <v>2675</v>
      </c>
      <c r="D95" s="74" t="s">
        <v>1361</v>
      </c>
      <c r="E95" s="270" t="s">
        <v>2291</v>
      </c>
      <c r="F95" s="126">
        <v>449274.03</v>
      </c>
      <c r="G95" s="126">
        <v>0</v>
      </c>
      <c r="H95" s="126">
        <v>52988.62</v>
      </c>
      <c r="I95" s="270">
        <v>172550.45</v>
      </c>
      <c r="J95" s="270">
        <v>479153.98</v>
      </c>
      <c r="M95" s="278">
        <v>6000</v>
      </c>
      <c r="N95" s="278">
        <v>20150</v>
      </c>
      <c r="T95" s="270">
        <v>573056.03</v>
      </c>
      <c r="V95" s="100">
        <v>2506.9</v>
      </c>
      <c r="W95" s="100">
        <v>1140770.97</v>
      </c>
      <c r="X95" s="100">
        <v>89310</v>
      </c>
      <c r="Z95" s="100">
        <v>1237710</v>
      </c>
      <c r="AB95" s="100">
        <v>143262</v>
      </c>
      <c r="AC95" s="127">
        <v>1346160</v>
      </c>
      <c r="AF95" s="127">
        <v>568625.66</v>
      </c>
      <c r="AG95" s="127">
        <v>116819.16</v>
      </c>
      <c r="AO95" s="103">
        <f t="shared" si="8"/>
        <v>502262.65</v>
      </c>
      <c r="AP95" s="37">
        <f t="shared" si="9"/>
        <v>26150</v>
      </c>
      <c r="AQ95" s="26">
        <f t="shared" si="10"/>
        <v>476112.65</v>
      </c>
      <c r="AR95" s="17">
        <f t="shared" si="11"/>
        <v>2613559.87</v>
      </c>
      <c r="AS95" s="19">
        <f t="shared" si="12"/>
        <v>2031604.82</v>
      </c>
      <c r="AT95" s="32">
        <f t="shared" si="13"/>
        <v>581955.05000000005</v>
      </c>
    </row>
    <row r="96" spans="1:46" x14ac:dyDescent="0.2">
      <c r="A96" t="s">
        <v>564</v>
      </c>
      <c r="B96" t="s">
        <v>565</v>
      </c>
      <c r="C96" s="97">
        <v>1715</v>
      </c>
      <c r="D96" s="74" t="s">
        <v>1362</v>
      </c>
      <c r="E96" s="270" t="s">
        <v>2292</v>
      </c>
      <c r="F96" s="126">
        <v>195074.86</v>
      </c>
      <c r="G96" s="126">
        <v>0</v>
      </c>
      <c r="H96" s="126">
        <v>168245.87</v>
      </c>
      <c r="I96" s="270">
        <v>1653422.84</v>
      </c>
      <c r="J96" s="270">
        <v>160391.23000000001</v>
      </c>
      <c r="M96" s="278">
        <v>6000</v>
      </c>
      <c r="N96" s="278">
        <v>6150</v>
      </c>
      <c r="S96" s="270">
        <v>2118.79</v>
      </c>
      <c r="T96" s="270">
        <v>1997218.5</v>
      </c>
      <c r="W96" s="100">
        <v>530148.52</v>
      </c>
      <c r="X96" s="100">
        <v>30150</v>
      </c>
      <c r="Y96" s="100">
        <v>1440.5</v>
      </c>
      <c r="Z96" s="100">
        <v>804420</v>
      </c>
      <c r="AB96" s="100">
        <v>161532</v>
      </c>
      <c r="AC96" s="127">
        <v>1011150</v>
      </c>
      <c r="AF96" s="127">
        <v>191636.35</v>
      </c>
      <c r="AG96" s="127">
        <v>145700.16</v>
      </c>
      <c r="AO96" s="103">
        <f t="shared" si="8"/>
        <v>363320.73</v>
      </c>
      <c r="AP96" s="37">
        <f t="shared" si="9"/>
        <v>12150</v>
      </c>
      <c r="AQ96" s="26">
        <f t="shared" si="10"/>
        <v>351170.73</v>
      </c>
      <c r="AR96" s="17">
        <f t="shared" si="11"/>
        <v>1527691.02</v>
      </c>
      <c r="AS96" s="19">
        <f t="shared" si="12"/>
        <v>1348486.51</v>
      </c>
      <c r="AT96" s="32">
        <f t="shared" si="13"/>
        <v>179204.51</v>
      </c>
    </row>
    <row r="97" spans="1:46" x14ac:dyDescent="0.2">
      <c r="A97" t="s">
        <v>564</v>
      </c>
      <c r="B97" t="s">
        <v>565</v>
      </c>
      <c r="C97" s="97">
        <v>3187</v>
      </c>
      <c r="D97" s="74" t="s">
        <v>1363</v>
      </c>
      <c r="E97" s="270" t="s">
        <v>2293</v>
      </c>
      <c r="F97" s="126">
        <v>195909.32</v>
      </c>
      <c r="G97" s="126">
        <v>0</v>
      </c>
      <c r="H97" s="126">
        <v>19400.89</v>
      </c>
      <c r="I97" s="270">
        <v>220301.83</v>
      </c>
      <c r="J97" s="270">
        <v>152597.43</v>
      </c>
      <c r="M97" s="278">
        <v>5800</v>
      </c>
      <c r="N97" s="278">
        <v>3300</v>
      </c>
      <c r="S97" s="270">
        <v>4633.1899999999996</v>
      </c>
      <c r="T97" s="270">
        <v>569833.9</v>
      </c>
      <c r="W97" s="100">
        <v>577597.43999999994</v>
      </c>
      <c r="X97" s="100">
        <v>62010</v>
      </c>
      <c r="Y97" s="100">
        <v>662.34</v>
      </c>
      <c r="Z97" s="100">
        <v>1118021.1000000001</v>
      </c>
      <c r="AB97" s="100">
        <v>132300</v>
      </c>
      <c r="AC97" s="127">
        <v>1367471.1</v>
      </c>
      <c r="AF97" s="127">
        <v>389723.39</v>
      </c>
      <c r="AG97" s="127">
        <v>53103.01</v>
      </c>
      <c r="AO97" s="103">
        <f t="shared" si="8"/>
        <v>215310.21000000002</v>
      </c>
      <c r="AP97" s="37">
        <f t="shared" si="9"/>
        <v>9100</v>
      </c>
      <c r="AQ97" s="26">
        <f t="shared" si="10"/>
        <v>206210.21000000002</v>
      </c>
      <c r="AR97" s="17">
        <f t="shared" si="11"/>
        <v>1890590.88</v>
      </c>
      <c r="AS97" s="19">
        <f t="shared" si="12"/>
        <v>1810297.5000000002</v>
      </c>
      <c r="AT97" s="32">
        <f t="shared" si="13"/>
        <v>80293.379999999655</v>
      </c>
    </row>
    <row r="98" spans="1:46" x14ac:dyDescent="0.2">
      <c r="A98" t="s">
        <v>564</v>
      </c>
      <c r="B98" t="s">
        <v>565</v>
      </c>
      <c r="C98" s="97">
        <v>2867</v>
      </c>
      <c r="D98" s="74" t="s">
        <v>1364</v>
      </c>
      <c r="E98" s="270" t="s">
        <v>2294</v>
      </c>
      <c r="F98" s="126">
        <v>316334.01</v>
      </c>
      <c r="G98" s="126">
        <v>0</v>
      </c>
      <c r="H98" s="126">
        <v>65118.52</v>
      </c>
      <c r="I98" s="270">
        <v>60020.76</v>
      </c>
      <c r="J98" s="270">
        <v>532864.71</v>
      </c>
      <c r="M98" s="278">
        <v>5800</v>
      </c>
      <c r="N98" s="278">
        <v>4638.53</v>
      </c>
      <c r="P98" s="278">
        <v>1939</v>
      </c>
      <c r="S98" s="270">
        <v>13216</v>
      </c>
      <c r="T98" s="270">
        <v>528870.26</v>
      </c>
      <c r="W98" s="100">
        <v>703162.78</v>
      </c>
      <c r="X98" s="100">
        <v>442200</v>
      </c>
      <c r="Y98" s="100">
        <v>596.88</v>
      </c>
      <c r="Z98" s="100">
        <v>1020660</v>
      </c>
      <c r="AB98" s="100">
        <v>63000</v>
      </c>
      <c r="AC98" s="127">
        <v>1253704</v>
      </c>
      <c r="AF98" s="127">
        <v>294992.45</v>
      </c>
      <c r="AO98" s="103">
        <f t="shared" si="8"/>
        <v>381452.53</v>
      </c>
      <c r="AP98" s="37">
        <f t="shared" si="9"/>
        <v>12377.529999999999</v>
      </c>
      <c r="AQ98" s="26">
        <f t="shared" si="10"/>
        <v>369075</v>
      </c>
      <c r="AR98" s="17">
        <f t="shared" si="11"/>
        <v>2229619.66</v>
      </c>
      <c r="AS98" s="19">
        <f t="shared" si="12"/>
        <v>1548696.45</v>
      </c>
      <c r="AT98" s="32">
        <f t="shared" si="13"/>
        <v>680923.2100000002</v>
      </c>
    </row>
    <row r="99" spans="1:46" x14ac:dyDescent="0.2">
      <c r="A99" t="s">
        <v>564</v>
      </c>
      <c r="B99" t="s">
        <v>565</v>
      </c>
      <c r="C99" s="97">
        <v>3076</v>
      </c>
      <c r="D99" s="74" t="s">
        <v>1365</v>
      </c>
      <c r="E99" s="270" t="s">
        <v>2295</v>
      </c>
      <c r="F99" s="126">
        <v>315949.46000000002</v>
      </c>
      <c r="G99" s="126">
        <v>30000</v>
      </c>
      <c r="H99" s="126">
        <v>261994.67</v>
      </c>
      <c r="I99" s="270">
        <v>24498.57</v>
      </c>
      <c r="J99" s="270">
        <v>162608.28</v>
      </c>
      <c r="M99" s="278">
        <v>5500</v>
      </c>
      <c r="N99" s="278">
        <v>6300</v>
      </c>
      <c r="S99" s="270">
        <v>4096.88</v>
      </c>
      <c r="T99" s="270">
        <v>713142.2</v>
      </c>
      <c r="W99" s="100">
        <v>1028867.69</v>
      </c>
      <c r="Y99" s="100">
        <v>993.65</v>
      </c>
      <c r="Z99" s="100">
        <v>1053505</v>
      </c>
      <c r="AA99" s="100">
        <v>2</v>
      </c>
      <c r="AB99" s="100">
        <v>132300</v>
      </c>
      <c r="AC99" s="127">
        <v>1344477</v>
      </c>
      <c r="AF99" s="127">
        <v>580520.35</v>
      </c>
      <c r="AG99" s="127">
        <v>94388.09</v>
      </c>
      <c r="AO99" s="103">
        <f t="shared" si="8"/>
        <v>607944.13</v>
      </c>
      <c r="AP99" s="37">
        <f t="shared" si="9"/>
        <v>11800</v>
      </c>
      <c r="AQ99" s="26">
        <f t="shared" si="10"/>
        <v>596144.13</v>
      </c>
      <c r="AR99" s="17">
        <f t="shared" si="11"/>
        <v>2215668.34</v>
      </c>
      <c r="AS99" s="19">
        <f t="shared" si="12"/>
        <v>2019385.4400000002</v>
      </c>
      <c r="AT99" s="32">
        <f t="shared" si="13"/>
        <v>196282.89999999967</v>
      </c>
    </row>
    <row r="100" spans="1:46" x14ac:dyDescent="0.2">
      <c r="A100" t="s">
        <v>564</v>
      </c>
      <c r="B100" t="s">
        <v>565</v>
      </c>
      <c r="C100" s="97">
        <v>2086</v>
      </c>
      <c r="D100" s="74" t="s">
        <v>1366</v>
      </c>
      <c r="E100" s="270" t="s">
        <v>2296</v>
      </c>
      <c r="F100" s="126">
        <v>233628.15</v>
      </c>
      <c r="G100" s="126">
        <v>0</v>
      </c>
      <c r="H100" s="126">
        <v>42363.35</v>
      </c>
      <c r="I100" s="270">
        <v>385399.09</v>
      </c>
      <c r="J100" s="270">
        <v>204641.68</v>
      </c>
      <c r="M100" s="278">
        <v>6000</v>
      </c>
      <c r="N100" s="278">
        <v>22080</v>
      </c>
      <c r="S100" s="270">
        <v>8923.52</v>
      </c>
      <c r="T100" s="270">
        <v>673323.61</v>
      </c>
      <c r="W100" s="100">
        <v>814540.26</v>
      </c>
      <c r="Y100" s="100">
        <v>820.68</v>
      </c>
      <c r="Z100" s="100">
        <v>1041350</v>
      </c>
      <c r="AC100" s="127">
        <v>1213610</v>
      </c>
      <c r="AF100" s="127">
        <v>171594.81</v>
      </c>
      <c r="AG100" s="127">
        <v>124801.99</v>
      </c>
      <c r="AO100" s="103">
        <f t="shared" ref="AO100:AO131" si="14">SUM(F100:H100)</f>
        <v>275991.5</v>
      </c>
      <c r="AP100" s="37">
        <f t="shared" si="9"/>
        <v>28080</v>
      </c>
      <c r="AQ100" s="26">
        <f t="shared" si="10"/>
        <v>247911.5</v>
      </c>
      <c r="AR100" s="17">
        <f t="shared" si="11"/>
        <v>1856710.94</v>
      </c>
      <c r="AS100" s="19">
        <f t="shared" si="12"/>
        <v>1510006.8</v>
      </c>
      <c r="AT100" s="32">
        <f t="shared" si="13"/>
        <v>346704.1399999999</v>
      </c>
    </row>
    <row r="101" spans="1:46" x14ac:dyDescent="0.2">
      <c r="A101" t="s">
        <v>564</v>
      </c>
      <c r="B101" t="s">
        <v>565</v>
      </c>
      <c r="C101" s="97">
        <v>1893</v>
      </c>
      <c r="D101" s="74" t="s">
        <v>1367</v>
      </c>
      <c r="E101" s="270" t="s">
        <v>2297</v>
      </c>
      <c r="F101" s="126">
        <v>258500.5</v>
      </c>
      <c r="G101" s="126">
        <v>0</v>
      </c>
      <c r="H101" s="126">
        <v>709541.86</v>
      </c>
      <c r="I101" s="270">
        <v>3</v>
      </c>
      <c r="J101" s="270">
        <v>338693.86</v>
      </c>
      <c r="M101" s="278">
        <v>5500</v>
      </c>
      <c r="N101" s="278">
        <v>6150</v>
      </c>
      <c r="P101" s="278">
        <v>0</v>
      </c>
      <c r="S101" s="270">
        <v>680.33</v>
      </c>
      <c r="T101" s="270">
        <v>1404582.07</v>
      </c>
      <c r="V101" s="100">
        <v>1164.3</v>
      </c>
      <c r="W101" s="100">
        <v>683584.91</v>
      </c>
      <c r="Z101" s="100">
        <v>1107310</v>
      </c>
      <c r="AC101" s="127">
        <v>1174438</v>
      </c>
      <c r="AF101" s="127">
        <v>554174.77</v>
      </c>
      <c r="AG101" s="127">
        <v>46870.62</v>
      </c>
      <c r="AO101" s="103">
        <f t="shared" si="14"/>
        <v>968042.36</v>
      </c>
      <c r="AP101" s="37">
        <f t="shared" si="9"/>
        <v>11650</v>
      </c>
      <c r="AQ101" s="26">
        <f t="shared" si="10"/>
        <v>956392.36</v>
      </c>
      <c r="AR101" s="17">
        <f t="shared" si="11"/>
        <v>1792059.21</v>
      </c>
      <c r="AS101" s="19">
        <f t="shared" si="12"/>
        <v>1775483.3900000001</v>
      </c>
      <c r="AT101" s="32">
        <f t="shared" si="13"/>
        <v>16575.819999999832</v>
      </c>
    </row>
    <row r="102" spans="1:46" x14ac:dyDescent="0.2">
      <c r="A102" t="s">
        <v>564</v>
      </c>
      <c r="B102" t="s">
        <v>565</v>
      </c>
      <c r="C102" s="97">
        <v>2677</v>
      </c>
      <c r="D102" s="74" t="s">
        <v>1368</v>
      </c>
      <c r="E102" s="270" t="s">
        <v>2298</v>
      </c>
      <c r="F102" s="126">
        <v>256903.85</v>
      </c>
      <c r="G102" s="126">
        <v>0</v>
      </c>
      <c r="H102" s="126">
        <v>81886.22</v>
      </c>
      <c r="I102" s="270">
        <v>333653.53000000003</v>
      </c>
      <c r="J102" s="270">
        <v>160093.78</v>
      </c>
      <c r="N102" s="278">
        <v>4130</v>
      </c>
      <c r="R102" s="270">
        <v>-368974.66</v>
      </c>
      <c r="S102" s="270">
        <v>222353.05</v>
      </c>
      <c r="T102" s="270">
        <v>852142.64</v>
      </c>
      <c r="W102" s="100">
        <v>623796.93999999994</v>
      </c>
      <c r="X102" s="100">
        <v>130000</v>
      </c>
      <c r="Y102" s="100">
        <v>1219.68</v>
      </c>
      <c r="Z102" s="100">
        <v>1250820</v>
      </c>
      <c r="AC102" s="127">
        <v>1426390</v>
      </c>
      <c r="AF102" s="127">
        <v>336556.43</v>
      </c>
      <c r="AG102" s="127">
        <v>65959.039999999994</v>
      </c>
      <c r="AO102" s="103">
        <f t="shared" si="14"/>
        <v>338790.07</v>
      </c>
      <c r="AP102" s="37">
        <f t="shared" si="9"/>
        <v>4130</v>
      </c>
      <c r="AQ102" s="26">
        <f t="shared" si="10"/>
        <v>334660.07</v>
      </c>
      <c r="AR102" s="17">
        <f t="shared" si="11"/>
        <v>2005836.62</v>
      </c>
      <c r="AS102" s="19">
        <f t="shared" si="12"/>
        <v>1828905.47</v>
      </c>
      <c r="AT102" s="32">
        <f t="shared" si="13"/>
        <v>176931.15000000014</v>
      </c>
    </row>
    <row r="103" spans="1:46" x14ac:dyDescent="0.2">
      <c r="A103" t="s">
        <v>564</v>
      </c>
      <c r="B103" t="s">
        <v>565</v>
      </c>
      <c r="C103" s="97">
        <v>2827</v>
      </c>
      <c r="D103" s="74" t="s">
        <v>1369</v>
      </c>
      <c r="E103" s="270" t="s">
        <v>2301</v>
      </c>
      <c r="F103" s="126">
        <v>294118.65999999997</v>
      </c>
      <c r="G103" s="126">
        <v>0</v>
      </c>
      <c r="H103" s="126">
        <v>47992.57</v>
      </c>
      <c r="I103" s="270">
        <v>86970.6</v>
      </c>
      <c r="J103" s="270">
        <v>-58251.91</v>
      </c>
      <c r="M103" s="278">
        <v>5500</v>
      </c>
      <c r="N103" s="278">
        <v>14740</v>
      </c>
      <c r="S103" s="270">
        <v>22861.49</v>
      </c>
      <c r="T103" s="270">
        <v>474645.55</v>
      </c>
      <c r="W103" s="100">
        <v>606247.77</v>
      </c>
      <c r="Y103" s="100">
        <v>1806.93</v>
      </c>
      <c r="Z103" s="100">
        <v>1229656.3999999999</v>
      </c>
      <c r="AC103" s="127">
        <v>1306966.3999999999</v>
      </c>
      <c r="AF103" s="127">
        <v>223550.33</v>
      </c>
      <c r="AG103" s="127">
        <v>158496.49</v>
      </c>
      <c r="AO103" s="103">
        <f t="shared" si="14"/>
        <v>342111.23</v>
      </c>
      <c r="AP103" s="37">
        <f t="shared" si="9"/>
        <v>20240</v>
      </c>
      <c r="AQ103" s="26">
        <f t="shared" si="10"/>
        <v>321871.23</v>
      </c>
      <c r="AR103" s="17">
        <f t="shared" si="11"/>
        <v>1837711.1</v>
      </c>
      <c r="AS103" s="19">
        <f t="shared" si="12"/>
        <v>1689013.22</v>
      </c>
      <c r="AT103" s="32">
        <f t="shared" si="13"/>
        <v>148697.88000000012</v>
      </c>
    </row>
    <row r="104" spans="1:46" x14ac:dyDescent="0.2">
      <c r="A104" t="s">
        <v>564</v>
      </c>
      <c r="B104" t="s">
        <v>565</v>
      </c>
      <c r="C104" s="97">
        <v>3372</v>
      </c>
      <c r="D104" s="74" t="s">
        <v>1370</v>
      </c>
      <c r="E104" s="270" t="s">
        <v>2302</v>
      </c>
      <c r="F104" s="126">
        <v>187988.8</v>
      </c>
      <c r="G104" s="126">
        <v>15000</v>
      </c>
      <c r="H104" s="126">
        <v>99159.59</v>
      </c>
      <c r="I104" s="270">
        <v>214572.92</v>
      </c>
      <c r="J104" s="270">
        <v>260014.49</v>
      </c>
      <c r="M104" s="278">
        <v>5000</v>
      </c>
      <c r="N104" s="278">
        <v>3000</v>
      </c>
      <c r="S104" s="270">
        <v>7886.1</v>
      </c>
      <c r="T104" s="270">
        <v>1172968.6100000001</v>
      </c>
      <c r="W104" s="100">
        <v>637068.97</v>
      </c>
      <c r="X104" s="100">
        <v>27000</v>
      </c>
      <c r="Y104" s="100">
        <v>1054.3</v>
      </c>
      <c r="Z104" s="100">
        <v>947300</v>
      </c>
      <c r="AB104" s="100">
        <v>132300</v>
      </c>
      <c r="AC104" s="127">
        <v>1204576</v>
      </c>
      <c r="AF104" s="127">
        <v>309308.24</v>
      </c>
      <c r="AG104" s="127">
        <v>197389.44</v>
      </c>
      <c r="AK104" s="127">
        <v>772</v>
      </c>
      <c r="AO104" s="103">
        <f t="shared" si="14"/>
        <v>302148.39</v>
      </c>
      <c r="AP104" s="37">
        <f t="shared" si="9"/>
        <v>8000</v>
      </c>
      <c r="AQ104" s="26">
        <f t="shared" si="10"/>
        <v>294148.39</v>
      </c>
      <c r="AR104" s="17">
        <f t="shared" si="11"/>
        <v>1744723.27</v>
      </c>
      <c r="AS104" s="19">
        <f t="shared" si="12"/>
        <v>1712045.68</v>
      </c>
      <c r="AT104" s="32">
        <f t="shared" si="13"/>
        <v>32677.590000000084</v>
      </c>
    </row>
    <row r="105" spans="1:46" x14ac:dyDescent="0.2">
      <c r="A105" t="s">
        <v>564</v>
      </c>
      <c r="B105" t="s">
        <v>565</v>
      </c>
      <c r="C105" s="97">
        <v>1747</v>
      </c>
      <c r="D105" s="74" t="s">
        <v>1371</v>
      </c>
      <c r="E105" s="270" t="s">
        <v>2350</v>
      </c>
      <c r="F105" s="126">
        <v>368752.82</v>
      </c>
      <c r="G105" s="126">
        <v>16400</v>
      </c>
      <c r="H105" s="126">
        <v>75147.649999999994</v>
      </c>
      <c r="I105" s="270">
        <v>449908.91</v>
      </c>
      <c r="J105" s="270">
        <v>53024.59</v>
      </c>
      <c r="M105" s="278">
        <v>5700</v>
      </c>
      <c r="N105" s="278">
        <v>3300</v>
      </c>
      <c r="S105" s="270">
        <v>141287.72</v>
      </c>
      <c r="T105" s="270">
        <v>764463.81</v>
      </c>
      <c r="W105" s="100">
        <v>533259.6</v>
      </c>
      <c r="X105" s="100">
        <v>29550</v>
      </c>
      <c r="Y105" s="100">
        <v>1044.1600000000001</v>
      </c>
      <c r="Z105" s="100">
        <v>1255940</v>
      </c>
      <c r="AB105" s="100">
        <v>201096</v>
      </c>
      <c r="AC105" s="127">
        <v>1468236</v>
      </c>
      <c r="AF105" s="127">
        <v>241397.41</v>
      </c>
      <c r="AG105" s="127">
        <v>150091.38</v>
      </c>
      <c r="AO105" s="103">
        <f t="shared" si="14"/>
        <v>460300.47</v>
      </c>
      <c r="AP105" s="37">
        <f t="shared" si="9"/>
        <v>9000</v>
      </c>
      <c r="AQ105" s="26">
        <f t="shared" si="10"/>
        <v>451300.47</v>
      </c>
      <c r="AR105" s="17">
        <f t="shared" si="11"/>
        <v>2020889.76</v>
      </c>
      <c r="AS105" s="19">
        <f t="shared" si="12"/>
        <v>1859724.79</v>
      </c>
      <c r="AT105" s="32">
        <f t="shared" si="13"/>
        <v>161164.96999999997</v>
      </c>
    </row>
    <row r="106" spans="1:46" x14ac:dyDescent="0.2">
      <c r="A106" t="s">
        <v>564</v>
      </c>
      <c r="B106" t="s">
        <v>565</v>
      </c>
      <c r="C106" s="97">
        <v>2607</v>
      </c>
      <c r="D106" s="74" t="s">
        <v>1372</v>
      </c>
      <c r="E106" s="270" t="s">
        <v>2351</v>
      </c>
      <c r="F106" s="126">
        <v>223605.35</v>
      </c>
      <c r="G106" s="126">
        <v>0</v>
      </c>
      <c r="H106" s="126">
        <v>65098.83</v>
      </c>
      <c r="I106" s="270">
        <v>1220284.73</v>
      </c>
      <c r="J106" s="270">
        <v>149637.45000000001</v>
      </c>
      <c r="M106" s="278">
        <v>6000</v>
      </c>
      <c r="N106" s="278">
        <v>3300</v>
      </c>
      <c r="S106" s="270">
        <v>18846.7</v>
      </c>
      <c r="T106" s="270">
        <v>1440238.21</v>
      </c>
      <c r="W106" s="100">
        <v>598771.94999999995</v>
      </c>
      <c r="X106" s="100">
        <v>48318</v>
      </c>
      <c r="Y106" s="100">
        <v>616.04</v>
      </c>
      <c r="Z106" s="100">
        <v>982457</v>
      </c>
      <c r="AC106" s="127">
        <v>1131677</v>
      </c>
      <c r="AF106" s="127">
        <v>178720.6</v>
      </c>
      <c r="AG106" s="127">
        <v>116727.94</v>
      </c>
      <c r="AO106" s="103">
        <f t="shared" si="14"/>
        <v>288704.18</v>
      </c>
      <c r="AP106" s="37">
        <f t="shared" si="9"/>
        <v>9300</v>
      </c>
      <c r="AQ106" s="26">
        <f t="shared" si="10"/>
        <v>279404.18</v>
      </c>
      <c r="AR106" s="17">
        <f t="shared" si="11"/>
        <v>1630162.99</v>
      </c>
      <c r="AS106" s="19">
        <f t="shared" si="12"/>
        <v>1427125.54</v>
      </c>
      <c r="AT106" s="32">
        <f t="shared" si="13"/>
        <v>203037.44999999995</v>
      </c>
    </row>
    <row r="107" spans="1:46" x14ac:dyDescent="0.2">
      <c r="A107" t="s">
        <v>564</v>
      </c>
      <c r="B107" t="s">
        <v>565</v>
      </c>
      <c r="C107" s="97">
        <v>2124</v>
      </c>
      <c r="D107" s="74" t="s">
        <v>1373</v>
      </c>
      <c r="E107" s="270" t="s">
        <v>2356</v>
      </c>
      <c r="F107" s="126">
        <v>599049.88</v>
      </c>
      <c r="G107" s="126">
        <v>0</v>
      </c>
      <c r="H107" s="126">
        <v>93178.87</v>
      </c>
      <c r="I107" s="270">
        <v>2293006.86</v>
      </c>
      <c r="J107" s="270">
        <v>105740.23</v>
      </c>
      <c r="M107" s="278">
        <v>5300</v>
      </c>
      <c r="N107" s="278">
        <v>5700</v>
      </c>
      <c r="T107" s="270">
        <v>2616413.23</v>
      </c>
      <c r="W107" s="100">
        <v>644217.38</v>
      </c>
      <c r="X107" s="100">
        <v>19170</v>
      </c>
      <c r="Y107" s="100">
        <v>1497.69</v>
      </c>
      <c r="Z107" s="100">
        <v>775350</v>
      </c>
      <c r="AB107" s="100">
        <v>358974</v>
      </c>
      <c r="AC107" s="127">
        <v>1045990</v>
      </c>
      <c r="AF107" s="127">
        <v>245386.46</v>
      </c>
      <c r="AO107" s="103">
        <f t="shared" si="14"/>
        <v>692228.75</v>
      </c>
      <c r="AP107" s="37">
        <f t="shared" si="9"/>
        <v>11000</v>
      </c>
      <c r="AQ107" s="26">
        <f t="shared" si="10"/>
        <v>681228.75</v>
      </c>
      <c r="AR107" s="17">
        <f t="shared" si="11"/>
        <v>1799209.0699999998</v>
      </c>
      <c r="AS107" s="19">
        <f t="shared" si="12"/>
        <v>1291376.46</v>
      </c>
      <c r="AT107" s="32">
        <f t="shared" si="13"/>
        <v>507832.60999999987</v>
      </c>
    </row>
    <row r="108" spans="1:46" x14ac:dyDescent="0.2">
      <c r="A108" t="s">
        <v>568</v>
      </c>
      <c r="B108" t="s">
        <v>569</v>
      </c>
      <c r="C108" s="97">
        <v>2908</v>
      </c>
      <c r="D108" s="74" t="s">
        <v>1374</v>
      </c>
      <c r="E108" s="270" t="s">
        <v>2304</v>
      </c>
      <c r="F108" s="126">
        <v>200297.38</v>
      </c>
      <c r="G108" s="126">
        <v>0</v>
      </c>
      <c r="H108" s="126">
        <v>48591.11</v>
      </c>
      <c r="I108" s="270">
        <v>209021.88</v>
      </c>
      <c r="J108" s="270">
        <v>92746.41</v>
      </c>
      <c r="N108" s="278">
        <v>18600</v>
      </c>
      <c r="S108" s="270">
        <v>-140.84</v>
      </c>
      <c r="T108" s="270">
        <v>2310952.34</v>
      </c>
      <c r="W108" s="100">
        <v>501273.87</v>
      </c>
      <c r="Y108" s="100">
        <v>464.5</v>
      </c>
      <c r="Z108" s="100">
        <v>854740</v>
      </c>
      <c r="AB108" s="100">
        <v>376200</v>
      </c>
      <c r="AC108" s="127">
        <v>1082510</v>
      </c>
      <c r="AF108" s="127">
        <v>586350.88</v>
      </c>
      <c r="AG108" s="127">
        <v>83481.440000000002</v>
      </c>
      <c r="AO108" s="103">
        <f t="shared" si="14"/>
        <v>248888.49</v>
      </c>
      <c r="AP108" s="37">
        <f t="shared" si="9"/>
        <v>18600</v>
      </c>
      <c r="AQ108" s="26">
        <f t="shared" si="10"/>
        <v>230288.49</v>
      </c>
      <c r="AR108" s="17">
        <f t="shared" si="11"/>
        <v>1732678.37</v>
      </c>
      <c r="AS108" s="19">
        <f t="shared" si="12"/>
        <v>1752342.3199999998</v>
      </c>
      <c r="AT108" s="32">
        <f t="shared" si="13"/>
        <v>-19663.949999999721</v>
      </c>
    </row>
    <row r="109" spans="1:46" x14ac:dyDescent="0.2">
      <c r="A109" t="s">
        <v>568</v>
      </c>
      <c r="B109" t="s">
        <v>569</v>
      </c>
      <c r="C109" s="97">
        <v>2944</v>
      </c>
      <c r="D109" s="74" t="s">
        <v>1375</v>
      </c>
      <c r="E109" s="270" t="s">
        <v>2305</v>
      </c>
      <c r="F109" s="126">
        <v>520117</v>
      </c>
      <c r="G109" s="126">
        <v>0</v>
      </c>
      <c r="H109" s="126">
        <v>50923.95</v>
      </c>
      <c r="I109" s="270">
        <v>1563533.4</v>
      </c>
      <c r="J109" s="270">
        <v>111852.58</v>
      </c>
      <c r="N109" s="278">
        <v>20900</v>
      </c>
      <c r="S109" s="270">
        <v>-880.73</v>
      </c>
      <c r="T109" s="270">
        <v>1228203.58</v>
      </c>
      <c r="W109" s="100">
        <v>643238.44999999995</v>
      </c>
      <c r="Y109" s="100">
        <v>1077.73</v>
      </c>
      <c r="Z109" s="100">
        <v>739640</v>
      </c>
      <c r="AB109" s="100">
        <v>67200</v>
      </c>
      <c r="AC109" s="127">
        <v>955224</v>
      </c>
      <c r="AF109" s="127">
        <v>433265.61</v>
      </c>
      <c r="AG109" s="127">
        <v>109072.73</v>
      </c>
      <c r="AO109" s="103">
        <f t="shared" si="14"/>
        <v>571040.94999999995</v>
      </c>
      <c r="AP109" s="37">
        <f t="shared" si="9"/>
        <v>20900</v>
      </c>
      <c r="AQ109" s="26">
        <f t="shared" si="10"/>
        <v>550140.94999999995</v>
      </c>
      <c r="AR109" s="17">
        <f t="shared" si="11"/>
        <v>1451156.18</v>
      </c>
      <c r="AS109" s="19">
        <f t="shared" si="12"/>
        <v>1497562.3399999999</v>
      </c>
      <c r="AT109" s="32">
        <f t="shared" si="13"/>
        <v>-46406.159999999916</v>
      </c>
    </row>
    <row r="110" spans="1:46" x14ac:dyDescent="0.2">
      <c r="A110" t="s">
        <v>568</v>
      </c>
      <c r="B110" t="s">
        <v>569</v>
      </c>
      <c r="C110" s="97">
        <v>4209</v>
      </c>
      <c r="D110" s="74" t="s">
        <v>1376</v>
      </c>
      <c r="E110" s="270" t="s">
        <v>2306</v>
      </c>
      <c r="F110" s="126">
        <v>251237.54</v>
      </c>
      <c r="G110" s="126">
        <v>886.77</v>
      </c>
      <c r="H110" s="126">
        <v>104795.28</v>
      </c>
      <c r="I110" s="270">
        <v>1522206.98</v>
      </c>
      <c r="J110" s="270">
        <v>78373.83</v>
      </c>
      <c r="N110" s="278">
        <v>24600</v>
      </c>
      <c r="S110" s="270">
        <v>-64.819999999999993</v>
      </c>
      <c r="T110" s="270">
        <v>1322855.6000000001</v>
      </c>
      <c r="W110" s="100">
        <v>797533.98</v>
      </c>
      <c r="X110" s="100">
        <v>100000</v>
      </c>
      <c r="Y110" s="100">
        <v>169.59</v>
      </c>
      <c r="Z110" s="100">
        <v>1091270</v>
      </c>
      <c r="AB110" s="100">
        <v>92800</v>
      </c>
      <c r="AC110" s="127">
        <v>1351231</v>
      </c>
      <c r="AE110" s="127">
        <v>11027</v>
      </c>
      <c r="AF110" s="127">
        <v>474097.22</v>
      </c>
      <c r="AG110" s="127">
        <v>106195.88</v>
      </c>
      <c r="AO110" s="103">
        <f t="shared" si="14"/>
        <v>356919.58999999997</v>
      </c>
      <c r="AP110" s="37">
        <f t="shared" si="9"/>
        <v>24600</v>
      </c>
      <c r="AQ110" s="26">
        <f t="shared" si="10"/>
        <v>332319.58999999997</v>
      </c>
      <c r="AR110" s="17">
        <f t="shared" si="11"/>
        <v>2081773.5699999998</v>
      </c>
      <c r="AS110" s="19">
        <f t="shared" si="12"/>
        <v>1942551.1</v>
      </c>
      <c r="AT110" s="32">
        <f t="shared" si="13"/>
        <v>139222.46999999974</v>
      </c>
    </row>
    <row r="111" spans="1:46" x14ac:dyDescent="0.2">
      <c r="A111" t="s">
        <v>568</v>
      </c>
      <c r="B111" t="s">
        <v>569</v>
      </c>
      <c r="C111" s="97">
        <v>4669</v>
      </c>
      <c r="D111" s="74" t="s">
        <v>1377</v>
      </c>
      <c r="E111" s="270" t="s">
        <v>2307</v>
      </c>
      <c r="F111" s="126">
        <v>107546.52</v>
      </c>
      <c r="G111" s="126">
        <v>2587.3000000000002</v>
      </c>
      <c r="H111" s="126">
        <v>93137.07</v>
      </c>
      <c r="I111" s="270">
        <v>1477269.81</v>
      </c>
      <c r="J111" s="270">
        <v>388022.73</v>
      </c>
      <c r="N111" s="278">
        <v>22277.18</v>
      </c>
      <c r="S111" s="270">
        <v>-365.86</v>
      </c>
      <c r="T111" s="270">
        <v>2235714.37</v>
      </c>
      <c r="W111" s="100">
        <v>792789.58</v>
      </c>
      <c r="X111" s="100">
        <v>100000</v>
      </c>
      <c r="Y111" s="100">
        <v>214.77</v>
      </c>
      <c r="Z111" s="100">
        <v>915481.3</v>
      </c>
      <c r="AB111" s="100">
        <v>154600</v>
      </c>
      <c r="AC111" s="127">
        <v>1127601.3</v>
      </c>
      <c r="AF111" s="127">
        <v>519481.57</v>
      </c>
      <c r="AG111" s="127">
        <v>286423.43</v>
      </c>
      <c r="AO111" s="103">
        <f t="shared" si="14"/>
        <v>203270.89</v>
      </c>
      <c r="AP111" s="37">
        <f t="shared" si="9"/>
        <v>22277.18</v>
      </c>
      <c r="AQ111" s="26">
        <f t="shared" si="10"/>
        <v>180993.71000000002</v>
      </c>
      <c r="AR111" s="17">
        <f t="shared" si="11"/>
        <v>1963085.65</v>
      </c>
      <c r="AS111" s="19">
        <f t="shared" si="12"/>
        <v>1933506.3</v>
      </c>
      <c r="AT111" s="32">
        <f t="shared" si="13"/>
        <v>29579.34999999986</v>
      </c>
    </row>
    <row r="112" spans="1:46" x14ac:dyDescent="0.2">
      <c r="A112" t="s">
        <v>568</v>
      </c>
      <c r="B112" t="s">
        <v>569</v>
      </c>
      <c r="C112" s="97">
        <v>2279</v>
      </c>
      <c r="D112" s="74" t="s">
        <v>1378</v>
      </c>
      <c r="E112" s="270" t="s">
        <v>2308</v>
      </c>
      <c r="F112" s="126">
        <v>131211.95000000001</v>
      </c>
      <c r="G112" s="126">
        <v>0</v>
      </c>
      <c r="H112" s="126">
        <v>11005.6</v>
      </c>
      <c r="I112" s="270">
        <v>353422.32</v>
      </c>
      <c r="J112" s="270">
        <v>216349.49</v>
      </c>
      <c r="N112" s="278">
        <v>7500</v>
      </c>
      <c r="S112" s="270">
        <v>-700</v>
      </c>
      <c r="T112" s="270">
        <v>1762414.5</v>
      </c>
      <c r="W112" s="100">
        <v>613544.25</v>
      </c>
      <c r="Y112" s="100">
        <v>307.72000000000003</v>
      </c>
      <c r="Z112" s="100">
        <v>685705.3</v>
      </c>
      <c r="AB112" s="100">
        <v>66300</v>
      </c>
      <c r="AC112" s="127">
        <v>889665.3</v>
      </c>
      <c r="AF112" s="127">
        <v>432741.97</v>
      </c>
      <c r="AG112" s="127">
        <v>106970.67</v>
      </c>
      <c r="AO112" s="103">
        <f t="shared" si="14"/>
        <v>142217.55000000002</v>
      </c>
      <c r="AP112" s="37">
        <f t="shared" si="9"/>
        <v>7500</v>
      </c>
      <c r="AQ112" s="26">
        <f t="shared" si="10"/>
        <v>134717.55000000002</v>
      </c>
      <c r="AR112" s="17">
        <f t="shared" si="11"/>
        <v>1365857.27</v>
      </c>
      <c r="AS112" s="19">
        <f t="shared" si="12"/>
        <v>1429377.94</v>
      </c>
      <c r="AT112" s="32">
        <f t="shared" si="13"/>
        <v>-63520.669999999925</v>
      </c>
    </row>
    <row r="113" spans="1:46" x14ac:dyDescent="0.2">
      <c r="A113" t="s">
        <v>568</v>
      </c>
      <c r="B113" t="s">
        <v>569</v>
      </c>
      <c r="C113" s="97">
        <v>723</v>
      </c>
      <c r="D113" s="74" t="s">
        <v>1379</v>
      </c>
      <c r="E113" s="270" t="s">
        <v>2309</v>
      </c>
      <c r="F113" s="126">
        <v>278019.96000000002</v>
      </c>
      <c r="G113" s="126">
        <v>3330.5</v>
      </c>
      <c r="H113" s="126">
        <v>13916.08</v>
      </c>
      <c r="I113" s="270">
        <v>2254366.9500000002</v>
      </c>
      <c r="J113" s="270">
        <v>244561.65</v>
      </c>
      <c r="K113" s="270">
        <v>1</v>
      </c>
      <c r="N113" s="278">
        <v>14200</v>
      </c>
      <c r="P113" s="278">
        <v>1293.47</v>
      </c>
      <c r="S113" s="270">
        <v>-222</v>
      </c>
      <c r="T113" s="270">
        <v>513834.47</v>
      </c>
      <c r="W113" s="100">
        <v>500237.59</v>
      </c>
      <c r="X113" s="100">
        <v>26340</v>
      </c>
      <c r="Y113" s="100">
        <v>670.76</v>
      </c>
      <c r="Z113" s="100">
        <v>672192.8</v>
      </c>
      <c r="AB113" s="100">
        <v>82200</v>
      </c>
      <c r="AC113" s="127">
        <v>886992.8</v>
      </c>
      <c r="AF113" s="127">
        <v>279573.64</v>
      </c>
      <c r="AG113" s="127">
        <v>144086.94</v>
      </c>
      <c r="AO113" s="103">
        <f t="shared" si="14"/>
        <v>295266.54000000004</v>
      </c>
      <c r="AP113" s="37">
        <f t="shared" si="9"/>
        <v>15493.47</v>
      </c>
      <c r="AQ113" s="26">
        <f t="shared" si="10"/>
        <v>279773.07000000007</v>
      </c>
      <c r="AR113" s="17">
        <f t="shared" si="11"/>
        <v>1281641.1500000001</v>
      </c>
      <c r="AS113" s="19">
        <f t="shared" si="12"/>
        <v>1310653.3799999999</v>
      </c>
      <c r="AT113" s="32">
        <f t="shared" si="13"/>
        <v>-29012.229999999749</v>
      </c>
    </row>
    <row r="114" spans="1:46" x14ac:dyDescent="0.2">
      <c r="A114" t="s">
        <v>568</v>
      </c>
      <c r="B114" t="s">
        <v>569</v>
      </c>
      <c r="C114" s="97">
        <v>3567</v>
      </c>
      <c r="D114" s="74" t="s">
        <v>1380</v>
      </c>
      <c r="E114" s="270" t="s">
        <v>2310</v>
      </c>
      <c r="F114" s="126">
        <v>98700.89</v>
      </c>
      <c r="G114" s="126">
        <v>4387.8100000000004</v>
      </c>
      <c r="H114" s="126">
        <v>24225.88</v>
      </c>
      <c r="I114" s="270">
        <v>906554.42</v>
      </c>
      <c r="J114" s="270">
        <v>170977.85</v>
      </c>
      <c r="N114" s="278">
        <v>22175</v>
      </c>
      <c r="S114" s="270">
        <v>-90.14</v>
      </c>
      <c r="T114" s="270">
        <v>3774792.24</v>
      </c>
      <c r="W114" s="100">
        <v>797111.19</v>
      </c>
      <c r="X114" s="100">
        <v>47350</v>
      </c>
      <c r="Y114" s="100">
        <v>165.55</v>
      </c>
      <c r="Z114" s="100">
        <v>867088</v>
      </c>
      <c r="AB114" s="100">
        <v>225300</v>
      </c>
      <c r="AC114" s="127">
        <v>1173308</v>
      </c>
      <c r="AF114" s="127">
        <v>706210.2</v>
      </c>
      <c r="AG114" s="127">
        <v>167601.76</v>
      </c>
      <c r="AO114" s="103">
        <f t="shared" si="14"/>
        <v>127314.58</v>
      </c>
      <c r="AP114" s="37">
        <f t="shared" si="9"/>
        <v>22175</v>
      </c>
      <c r="AQ114" s="26">
        <f t="shared" si="10"/>
        <v>105139.58</v>
      </c>
      <c r="AR114" s="17">
        <f t="shared" si="11"/>
        <v>1937014.74</v>
      </c>
      <c r="AS114" s="19">
        <f t="shared" si="12"/>
        <v>2047119.96</v>
      </c>
      <c r="AT114" s="32">
        <f t="shared" si="13"/>
        <v>-110105.21999999997</v>
      </c>
    </row>
    <row r="115" spans="1:46" x14ac:dyDescent="0.2">
      <c r="A115" t="s">
        <v>568</v>
      </c>
      <c r="B115" t="s">
        <v>569</v>
      </c>
      <c r="C115" s="97">
        <v>2416</v>
      </c>
      <c r="D115" s="74" t="s">
        <v>1381</v>
      </c>
      <c r="E115" s="270" t="s">
        <v>2311</v>
      </c>
      <c r="F115" s="126">
        <v>375251.24</v>
      </c>
      <c r="G115" s="126">
        <v>0</v>
      </c>
      <c r="H115" s="126">
        <v>49680.41</v>
      </c>
      <c r="I115" s="270">
        <v>473097.34</v>
      </c>
      <c r="J115" s="270">
        <v>456259.64</v>
      </c>
      <c r="N115" s="278">
        <v>21775</v>
      </c>
      <c r="S115" s="270">
        <v>-207.48</v>
      </c>
      <c r="T115" s="270">
        <v>1908283.93</v>
      </c>
      <c r="W115" s="100">
        <v>646496.99</v>
      </c>
      <c r="X115" s="100">
        <v>132800</v>
      </c>
      <c r="Y115" s="100">
        <v>555.19000000000005</v>
      </c>
      <c r="Z115" s="100">
        <v>714026.4</v>
      </c>
      <c r="AB115" s="100">
        <v>39300</v>
      </c>
      <c r="AC115" s="127">
        <v>909716.4</v>
      </c>
      <c r="AF115" s="127">
        <v>401554.39</v>
      </c>
      <c r="AG115" s="127">
        <v>171885.65</v>
      </c>
      <c r="AO115" s="103">
        <f t="shared" si="14"/>
        <v>424931.65</v>
      </c>
      <c r="AP115" s="37">
        <f t="shared" si="9"/>
        <v>21775</v>
      </c>
      <c r="AQ115" s="26">
        <f t="shared" si="10"/>
        <v>403156.65</v>
      </c>
      <c r="AR115" s="17">
        <f t="shared" si="11"/>
        <v>1533178.58</v>
      </c>
      <c r="AS115" s="19">
        <f t="shared" si="12"/>
        <v>1483156.44</v>
      </c>
      <c r="AT115" s="32">
        <f t="shared" si="13"/>
        <v>50022.14000000013</v>
      </c>
    </row>
    <row r="116" spans="1:46" x14ac:dyDescent="0.2">
      <c r="A116" t="s">
        <v>568</v>
      </c>
      <c r="B116" t="s">
        <v>569</v>
      </c>
      <c r="C116" s="97">
        <v>1268</v>
      </c>
      <c r="D116" s="74" t="s">
        <v>1382</v>
      </c>
      <c r="E116" s="270" t="s">
        <v>2312</v>
      </c>
      <c r="F116" s="126">
        <v>208679.54</v>
      </c>
      <c r="G116" s="126">
        <v>0</v>
      </c>
      <c r="H116" s="126">
        <v>58025.39</v>
      </c>
      <c r="I116" s="270">
        <v>1199183.22</v>
      </c>
      <c r="J116" s="270">
        <v>349648.9</v>
      </c>
      <c r="N116" s="278">
        <v>14625</v>
      </c>
      <c r="T116" s="270">
        <v>1980426.11</v>
      </c>
      <c r="W116" s="100">
        <v>591024.56000000006</v>
      </c>
      <c r="X116" s="100">
        <v>157200</v>
      </c>
      <c r="Y116" s="100">
        <v>363.03</v>
      </c>
      <c r="Z116" s="100">
        <v>608320.19999999995</v>
      </c>
      <c r="AB116" s="100">
        <v>68750</v>
      </c>
      <c r="AC116" s="127">
        <v>746620.2</v>
      </c>
      <c r="AF116" s="127">
        <v>444127.96</v>
      </c>
      <c r="AG116" s="127">
        <v>147801.45000000001</v>
      </c>
      <c r="AO116" s="103">
        <f t="shared" si="14"/>
        <v>266704.93</v>
      </c>
      <c r="AP116" s="37">
        <f t="shared" si="9"/>
        <v>14625</v>
      </c>
      <c r="AQ116" s="26">
        <f t="shared" si="10"/>
        <v>252079.93</v>
      </c>
      <c r="AR116" s="17">
        <f t="shared" si="11"/>
        <v>1425657.79</v>
      </c>
      <c r="AS116" s="19">
        <f t="shared" si="12"/>
        <v>1338549.6099999999</v>
      </c>
      <c r="AT116" s="32">
        <f t="shared" si="13"/>
        <v>87108.180000000168</v>
      </c>
    </row>
    <row r="117" spans="1:46" x14ac:dyDescent="0.2">
      <c r="A117" t="s">
        <v>568</v>
      </c>
      <c r="B117" t="s">
        <v>569</v>
      </c>
      <c r="C117" s="97">
        <v>3345</v>
      </c>
      <c r="D117" s="74" t="s">
        <v>1383</v>
      </c>
      <c r="E117" s="270" t="s">
        <v>2313</v>
      </c>
      <c r="F117" s="126">
        <v>304627.44</v>
      </c>
      <c r="G117" s="126">
        <v>6087.72</v>
      </c>
      <c r="H117" s="126">
        <v>36523.040000000001</v>
      </c>
      <c r="I117" s="270">
        <v>304481.42</v>
      </c>
      <c r="J117" s="270">
        <v>385441.9</v>
      </c>
      <c r="N117" s="278">
        <v>37700</v>
      </c>
      <c r="S117" s="270">
        <v>336.75</v>
      </c>
      <c r="T117" s="270">
        <v>2133398.12</v>
      </c>
      <c r="W117" s="100">
        <v>882625.08</v>
      </c>
      <c r="X117" s="100">
        <v>20000</v>
      </c>
      <c r="Y117" s="100">
        <v>272.37</v>
      </c>
      <c r="Z117" s="100">
        <v>1429314.8</v>
      </c>
      <c r="AB117" s="100">
        <v>45300</v>
      </c>
      <c r="AC117" s="127">
        <v>1672214.8</v>
      </c>
      <c r="AF117" s="127">
        <v>401302.11</v>
      </c>
      <c r="AG117" s="127">
        <v>151789.73000000001</v>
      </c>
      <c r="AO117" s="103">
        <f t="shared" si="14"/>
        <v>347238.19999999995</v>
      </c>
      <c r="AP117" s="37">
        <f t="shared" si="9"/>
        <v>37700</v>
      </c>
      <c r="AQ117" s="26">
        <f t="shared" si="10"/>
        <v>309538.19999999995</v>
      </c>
      <c r="AR117" s="17">
        <f t="shared" si="11"/>
        <v>2377512.25</v>
      </c>
      <c r="AS117" s="19">
        <f t="shared" si="12"/>
        <v>2225306.64</v>
      </c>
      <c r="AT117" s="32">
        <f t="shared" si="13"/>
        <v>152205.60999999987</v>
      </c>
    </row>
    <row r="118" spans="1:46" x14ac:dyDescent="0.2">
      <c r="A118" t="s">
        <v>568</v>
      </c>
      <c r="B118" t="s">
        <v>569</v>
      </c>
      <c r="C118" s="97">
        <v>1431</v>
      </c>
      <c r="D118" s="74" t="s">
        <v>1384</v>
      </c>
      <c r="E118" s="270" t="s">
        <v>2314</v>
      </c>
      <c r="F118" s="126">
        <v>310726.86</v>
      </c>
      <c r="G118" s="126">
        <v>0</v>
      </c>
      <c r="H118" s="126">
        <v>47962.17</v>
      </c>
      <c r="I118" s="270">
        <v>5</v>
      </c>
      <c r="J118" s="270">
        <v>129418.26</v>
      </c>
      <c r="N118" s="278">
        <v>23101.84</v>
      </c>
      <c r="S118" s="270">
        <v>-698.06</v>
      </c>
      <c r="T118" s="270">
        <v>1945240.49</v>
      </c>
      <c r="W118" s="100">
        <v>754776.11</v>
      </c>
      <c r="X118" s="100">
        <v>121650</v>
      </c>
      <c r="Y118" s="100">
        <v>225.29</v>
      </c>
      <c r="Z118" s="100">
        <v>673519.7</v>
      </c>
      <c r="AB118" s="100">
        <v>89300</v>
      </c>
      <c r="AC118" s="127">
        <v>937319.7</v>
      </c>
      <c r="AE118" s="127">
        <v>820</v>
      </c>
      <c r="AF118" s="127">
        <v>312786.09000000003</v>
      </c>
      <c r="AG118" s="127">
        <v>796320.06</v>
      </c>
      <c r="AO118" s="103">
        <f t="shared" si="14"/>
        <v>358689.02999999997</v>
      </c>
      <c r="AP118" s="37">
        <f t="shared" si="9"/>
        <v>23101.84</v>
      </c>
      <c r="AQ118" s="26">
        <f t="shared" si="10"/>
        <v>335587.18999999994</v>
      </c>
      <c r="AR118" s="17">
        <f t="shared" si="11"/>
        <v>1639471.1</v>
      </c>
      <c r="AS118" s="19">
        <f t="shared" si="12"/>
        <v>2047245.85</v>
      </c>
      <c r="AT118" s="32">
        <f t="shared" si="13"/>
        <v>-407774.75</v>
      </c>
    </row>
    <row r="119" spans="1:46" x14ac:dyDescent="0.2">
      <c r="A119" t="s">
        <v>568</v>
      </c>
      <c r="B119" t="s">
        <v>569</v>
      </c>
      <c r="C119" s="97">
        <v>2020</v>
      </c>
      <c r="D119" s="74" t="s">
        <v>1385</v>
      </c>
      <c r="E119" s="270" t="s">
        <v>2315</v>
      </c>
      <c r="F119" s="126">
        <v>149116.13</v>
      </c>
      <c r="G119" s="126">
        <v>0</v>
      </c>
      <c r="H119" s="126">
        <v>76310.05</v>
      </c>
      <c r="I119" s="270">
        <v>514118.64</v>
      </c>
      <c r="J119" s="270">
        <v>217557.83</v>
      </c>
      <c r="N119" s="278">
        <v>21700</v>
      </c>
      <c r="S119" s="270">
        <v>9215.35</v>
      </c>
      <c r="T119" s="270">
        <v>2404357.2799999998</v>
      </c>
      <c r="W119" s="100">
        <v>744895.32</v>
      </c>
      <c r="X119" s="100">
        <v>70985</v>
      </c>
      <c r="Y119" s="100">
        <v>189.58</v>
      </c>
      <c r="Z119" s="100">
        <v>669410</v>
      </c>
      <c r="AB119" s="100">
        <v>96930</v>
      </c>
      <c r="AC119" s="127">
        <v>906315.29</v>
      </c>
      <c r="AE119" s="127">
        <v>11247</v>
      </c>
      <c r="AF119" s="127">
        <v>313290.81</v>
      </c>
      <c r="AG119" s="127">
        <v>116729.54</v>
      </c>
      <c r="AO119" s="103">
        <f t="shared" si="14"/>
        <v>225426.18</v>
      </c>
      <c r="AP119" s="37">
        <f t="shared" si="9"/>
        <v>21700</v>
      </c>
      <c r="AQ119" s="26">
        <f t="shared" si="10"/>
        <v>203726.18</v>
      </c>
      <c r="AR119" s="17">
        <f t="shared" si="11"/>
        <v>1582409.9</v>
      </c>
      <c r="AS119" s="19">
        <f t="shared" si="12"/>
        <v>1347582.6400000001</v>
      </c>
      <c r="AT119" s="32">
        <f t="shared" si="13"/>
        <v>234827.25999999978</v>
      </c>
    </row>
    <row r="120" spans="1:46" x14ac:dyDescent="0.2">
      <c r="A120" t="s">
        <v>568</v>
      </c>
      <c r="B120" t="s">
        <v>569</v>
      </c>
      <c r="C120" s="97">
        <v>3005</v>
      </c>
      <c r="D120" s="74" t="s">
        <v>1386</v>
      </c>
      <c r="E120" s="270" t="s">
        <v>2316</v>
      </c>
      <c r="F120" s="126">
        <v>386073.04</v>
      </c>
      <c r="G120" s="126">
        <v>3000</v>
      </c>
      <c r="H120" s="126">
        <v>36265.629999999997</v>
      </c>
      <c r="I120" s="270">
        <v>139370.41</v>
      </c>
      <c r="J120" s="270">
        <v>162815.22</v>
      </c>
      <c r="S120" s="270">
        <v>-5654.74</v>
      </c>
      <c r="T120" s="270">
        <v>3154007.83</v>
      </c>
      <c r="W120" s="100">
        <v>677000.28</v>
      </c>
      <c r="X120" s="100">
        <v>83350</v>
      </c>
      <c r="Y120" s="100">
        <v>622.36</v>
      </c>
      <c r="Z120" s="100">
        <v>778050</v>
      </c>
      <c r="AB120" s="100">
        <v>60500</v>
      </c>
      <c r="AC120" s="127">
        <v>984890</v>
      </c>
      <c r="AF120" s="127">
        <v>417597.05</v>
      </c>
      <c r="AG120" s="127">
        <v>100040.29</v>
      </c>
      <c r="AO120" s="103">
        <f t="shared" si="14"/>
        <v>425338.67</v>
      </c>
      <c r="AP120" s="37">
        <f t="shared" si="9"/>
        <v>0</v>
      </c>
      <c r="AQ120" s="26">
        <f t="shared" si="10"/>
        <v>425338.67</v>
      </c>
      <c r="AR120" s="17">
        <f t="shared" si="11"/>
        <v>1599522.6400000001</v>
      </c>
      <c r="AS120" s="19">
        <f t="shared" si="12"/>
        <v>1502527.34</v>
      </c>
      <c r="AT120" s="32">
        <f t="shared" si="13"/>
        <v>96995.300000000047</v>
      </c>
    </row>
    <row r="121" spans="1:46" x14ac:dyDescent="0.2">
      <c r="A121" t="s">
        <v>568</v>
      </c>
      <c r="B121" t="s">
        <v>569</v>
      </c>
      <c r="C121" s="97">
        <v>2671</v>
      </c>
      <c r="D121" s="74" t="s">
        <v>1387</v>
      </c>
      <c r="E121" s="270" t="s">
        <v>2317</v>
      </c>
      <c r="F121" s="126">
        <v>160832.88</v>
      </c>
      <c r="G121" s="126">
        <v>0</v>
      </c>
      <c r="H121" s="126">
        <v>54726.69</v>
      </c>
      <c r="I121" s="270">
        <v>867350.81</v>
      </c>
      <c r="J121" s="270">
        <v>305421.44</v>
      </c>
      <c r="N121" s="278">
        <v>14700</v>
      </c>
      <c r="O121" s="278">
        <v>82750</v>
      </c>
      <c r="R121" s="270">
        <v>-75</v>
      </c>
      <c r="S121" s="270">
        <v>92760</v>
      </c>
      <c r="T121" s="270">
        <v>2272032.2400000002</v>
      </c>
      <c r="W121" s="100">
        <v>894219.69</v>
      </c>
      <c r="Y121" s="100">
        <v>310.93</v>
      </c>
      <c r="Z121" s="100">
        <v>766728.4</v>
      </c>
      <c r="AB121" s="100">
        <v>28800</v>
      </c>
      <c r="AC121" s="127">
        <v>858078.4</v>
      </c>
      <c r="AD121" s="127">
        <v>14160</v>
      </c>
      <c r="AF121" s="127">
        <v>562173.07999999996</v>
      </c>
      <c r="AG121" s="127">
        <v>130303.4</v>
      </c>
      <c r="AO121" s="103">
        <f t="shared" si="14"/>
        <v>215559.57</v>
      </c>
      <c r="AP121" s="37">
        <f t="shared" si="9"/>
        <v>97450</v>
      </c>
      <c r="AQ121" s="26">
        <f t="shared" si="10"/>
        <v>118109.57</v>
      </c>
      <c r="AR121" s="17">
        <f t="shared" si="11"/>
        <v>1690059.02</v>
      </c>
      <c r="AS121" s="19">
        <f t="shared" si="12"/>
        <v>1564714.88</v>
      </c>
      <c r="AT121" s="32">
        <f t="shared" si="13"/>
        <v>125344.14000000013</v>
      </c>
    </row>
    <row r="122" spans="1:46" x14ac:dyDescent="0.2">
      <c r="A122" t="s">
        <v>568</v>
      </c>
      <c r="B122" t="s">
        <v>569</v>
      </c>
      <c r="C122" s="97">
        <v>1913</v>
      </c>
      <c r="D122" s="74" t="s">
        <v>1388</v>
      </c>
      <c r="E122" s="270" t="s">
        <v>2318</v>
      </c>
      <c r="F122" s="126">
        <v>224667.46</v>
      </c>
      <c r="G122" s="126">
        <v>0</v>
      </c>
      <c r="H122" s="126">
        <v>238082.39</v>
      </c>
      <c r="I122" s="270">
        <v>437835.4</v>
      </c>
      <c r="J122" s="270">
        <v>105567.08</v>
      </c>
      <c r="N122" s="278">
        <v>13904.14</v>
      </c>
      <c r="S122" s="270">
        <v>1126.21</v>
      </c>
      <c r="T122" s="270">
        <v>1679735.01</v>
      </c>
      <c r="W122" s="100">
        <v>520605.53</v>
      </c>
      <c r="X122" s="100">
        <v>45000</v>
      </c>
      <c r="Y122" s="100">
        <v>413.05</v>
      </c>
      <c r="Z122" s="100">
        <v>375620</v>
      </c>
      <c r="AC122" s="127">
        <v>539960</v>
      </c>
      <c r="AF122" s="127">
        <v>299894.61</v>
      </c>
      <c r="AG122" s="127">
        <v>96626.1</v>
      </c>
      <c r="AO122" s="103">
        <f t="shared" si="14"/>
        <v>462749.85</v>
      </c>
      <c r="AP122" s="37">
        <f t="shared" si="9"/>
        <v>13904.14</v>
      </c>
      <c r="AQ122" s="26">
        <f t="shared" si="10"/>
        <v>448845.70999999996</v>
      </c>
      <c r="AR122" s="17">
        <f t="shared" si="11"/>
        <v>941638.58000000007</v>
      </c>
      <c r="AS122" s="19">
        <f t="shared" si="12"/>
        <v>936480.71</v>
      </c>
      <c r="AT122" s="32">
        <f t="shared" si="13"/>
        <v>5157.8700000001118</v>
      </c>
    </row>
    <row r="123" spans="1:46" x14ac:dyDescent="0.2">
      <c r="A123" t="s">
        <v>568</v>
      </c>
      <c r="B123" t="s">
        <v>569</v>
      </c>
      <c r="C123" s="97">
        <v>2409</v>
      </c>
      <c r="D123" s="74" t="s">
        <v>1389</v>
      </c>
      <c r="E123" s="270" t="s">
        <v>2319</v>
      </c>
      <c r="F123" s="126">
        <v>325311.78999999998</v>
      </c>
      <c r="G123" s="126">
        <v>0</v>
      </c>
      <c r="H123" s="126">
        <v>46869.91</v>
      </c>
      <c r="I123" s="270">
        <v>150373.19</v>
      </c>
      <c r="J123" s="270">
        <v>153685.93</v>
      </c>
      <c r="N123" s="278">
        <v>20900</v>
      </c>
      <c r="S123" s="270">
        <v>-96.36</v>
      </c>
      <c r="T123" s="270">
        <v>1611506.92</v>
      </c>
      <c r="W123" s="100">
        <v>574746.04</v>
      </c>
      <c r="Y123" s="100">
        <v>646.23</v>
      </c>
      <c r="Z123" s="100">
        <v>783920</v>
      </c>
      <c r="AB123" s="100">
        <v>103700</v>
      </c>
      <c r="AC123" s="127">
        <v>930732.2</v>
      </c>
      <c r="AF123" s="127">
        <v>421840.76</v>
      </c>
      <c r="AG123" s="127">
        <v>85766.93</v>
      </c>
      <c r="AO123" s="103">
        <f t="shared" si="14"/>
        <v>372181.69999999995</v>
      </c>
      <c r="AP123" s="37">
        <f t="shared" si="9"/>
        <v>20900</v>
      </c>
      <c r="AQ123" s="26">
        <f t="shared" si="10"/>
        <v>351281.69999999995</v>
      </c>
      <c r="AR123" s="17">
        <f t="shared" si="11"/>
        <v>1463012.27</v>
      </c>
      <c r="AS123" s="19">
        <f t="shared" si="12"/>
        <v>1438339.89</v>
      </c>
      <c r="AT123" s="32">
        <f t="shared" si="13"/>
        <v>24672.380000000121</v>
      </c>
    </row>
    <row r="124" spans="1:46" x14ac:dyDescent="0.2">
      <c r="A124" t="s">
        <v>568</v>
      </c>
      <c r="B124" t="s">
        <v>569</v>
      </c>
      <c r="C124" s="97">
        <v>1702</v>
      </c>
      <c r="D124" s="74" t="s">
        <v>1390</v>
      </c>
      <c r="E124" s="270" t="s">
        <v>2320</v>
      </c>
      <c r="F124" s="126">
        <v>215612.57</v>
      </c>
      <c r="G124" s="126">
        <v>0</v>
      </c>
      <c r="H124" s="126">
        <v>15968.89</v>
      </c>
      <c r="I124" s="270">
        <v>33218.07</v>
      </c>
      <c r="J124" s="270">
        <v>442392.42</v>
      </c>
      <c r="N124" s="278">
        <v>15000</v>
      </c>
      <c r="T124" s="270">
        <v>667875.67000000004</v>
      </c>
      <c r="W124" s="100">
        <v>630262.49</v>
      </c>
      <c r="X124" s="100">
        <v>72910</v>
      </c>
      <c r="Y124" s="100">
        <v>301.87</v>
      </c>
      <c r="Z124" s="100">
        <v>629633.81999999995</v>
      </c>
      <c r="AB124" s="100">
        <v>93100</v>
      </c>
      <c r="AC124" s="127">
        <v>837260.82</v>
      </c>
      <c r="AE124" s="127">
        <v>360</v>
      </c>
      <c r="AF124" s="127">
        <v>429401.05</v>
      </c>
      <c r="AG124" s="127">
        <v>54861.11</v>
      </c>
      <c r="AO124" s="103">
        <f t="shared" si="14"/>
        <v>231581.46000000002</v>
      </c>
      <c r="AP124" s="37">
        <f t="shared" si="9"/>
        <v>15000</v>
      </c>
      <c r="AQ124" s="26">
        <f t="shared" si="10"/>
        <v>216581.46000000002</v>
      </c>
      <c r="AR124" s="17">
        <f t="shared" si="11"/>
        <v>1426208.18</v>
      </c>
      <c r="AS124" s="19">
        <f t="shared" si="12"/>
        <v>1321882.98</v>
      </c>
      <c r="AT124" s="32">
        <f t="shared" si="13"/>
        <v>104325.19999999995</v>
      </c>
    </row>
    <row r="125" spans="1:46" x14ac:dyDescent="0.2">
      <c r="A125" t="s">
        <v>568</v>
      </c>
      <c r="B125" t="s">
        <v>569</v>
      </c>
      <c r="C125" s="97">
        <v>2179</v>
      </c>
      <c r="D125" s="74" t="s">
        <v>1391</v>
      </c>
      <c r="E125" s="270" t="s">
        <v>2321</v>
      </c>
      <c r="F125" s="126">
        <v>172564.66</v>
      </c>
      <c r="G125" s="126">
        <v>1472.16</v>
      </c>
      <c r="H125" s="126">
        <v>54515.38</v>
      </c>
      <c r="I125" s="270">
        <v>754252.74</v>
      </c>
      <c r="J125" s="270">
        <v>236292.29</v>
      </c>
      <c r="K125" s="270">
        <v>3006.21</v>
      </c>
      <c r="N125" s="278">
        <v>16210</v>
      </c>
      <c r="S125" s="270">
        <v>1373.05</v>
      </c>
      <c r="T125" s="270">
        <v>654977.96</v>
      </c>
      <c r="W125" s="100">
        <v>732256.83</v>
      </c>
      <c r="X125" s="100">
        <v>92700</v>
      </c>
      <c r="Y125" s="100">
        <v>180.6</v>
      </c>
      <c r="Z125" s="100">
        <v>655274.30000000005</v>
      </c>
      <c r="AB125" s="100">
        <v>119600</v>
      </c>
      <c r="AC125" s="127">
        <v>847895.3</v>
      </c>
      <c r="AF125" s="127">
        <v>440174.2</v>
      </c>
      <c r="AG125" s="127">
        <v>96016.53</v>
      </c>
      <c r="AO125" s="103">
        <f t="shared" si="14"/>
        <v>228552.2</v>
      </c>
      <c r="AP125" s="37">
        <f t="shared" si="9"/>
        <v>16210</v>
      </c>
      <c r="AQ125" s="26">
        <f t="shared" si="10"/>
        <v>212342.2</v>
      </c>
      <c r="AR125" s="17">
        <f t="shared" si="11"/>
        <v>1600011.73</v>
      </c>
      <c r="AS125" s="19">
        <f t="shared" si="12"/>
        <v>1384086.03</v>
      </c>
      <c r="AT125" s="32">
        <f t="shared" si="13"/>
        <v>215925.69999999995</v>
      </c>
    </row>
    <row r="126" spans="1:46" x14ac:dyDescent="0.2">
      <c r="A126" t="s">
        <v>572</v>
      </c>
      <c r="B126" t="s">
        <v>573</v>
      </c>
      <c r="C126" s="97">
        <v>3793</v>
      </c>
      <c r="D126" s="74" t="s">
        <v>1392</v>
      </c>
      <c r="E126" s="270" t="s">
        <v>2322</v>
      </c>
      <c r="F126" s="126">
        <v>294460.86</v>
      </c>
      <c r="G126" s="126">
        <v>0</v>
      </c>
      <c r="H126" s="126">
        <v>234457.34</v>
      </c>
      <c r="I126" s="270">
        <v>620411.92000000004</v>
      </c>
      <c r="J126" s="270">
        <v>37183.800000000003</v>
      </c>
      <c r="N126" s="278">
        <v>6000</v>
      </c>
      <c r="P126" s="278">
        <v>0</v>
      </c>
      <c r="S126" s="270">
        <v>-1850625.04</v>
      </c>
      <c r="T126" s="270">
        <v>3175397.16</v>
      </c>
      <c r="W126" s="100">
        <v>509821.3</v>
      </c>
      <c r="X126" s="100">
        <v>215860</v>
      </c>
      <c r="Y126" s="100">
        <v>487.11</v>
      </c>
      <c r="Z126" s="100">
        <v>1332170</v>
      </c>
      <c r="AC126" s="127">
        <v>1415580</v>
      </c>
      <c r="AF126" s="127">
        <v>546236.86</v>
      </c>
      <c r="AG126" s="127">
        <v>236380.75</v>
      </c>
      <c r="AO126" s="103">
        <f t="shared" si="14"/>
        <v>528918.19999999995</v>
      </c>
      <c r="AP126" s="37">
        <f t="shared" si="9"/>
        <v>6000</v>
      </c>
      <c r="AQ126" s="26">
        <f t="shared" si="10"/>
        <v>522918.19999999995</v>
      </c>
      <c r="AR126" s="17">
        <f t="shared" si="11"/>
        <v>2058338.4100000001</v>
      </c>
      <c r="AS126" s="19">
        <f t="shared" si="12"/>
        <v>2198197.61</v>
      </c>
      <c r="AT126" s="32">
        <f t="shared" si="13"/>
        <v>-139859.19999999972</v>
      </c>
    </row>
    <row r="127" spans="1:46" x14ac:dyDescent="0.2">
      <c r="A127" t="s">
        <v>572</v>
      </c>
      <c r="B127" t="s">
        <v>573</v>
      </c>
      <c r="C127" s="97">
        <v>1435</v>
      </c>
      <c r="D127" s="74" t="s">
        <v>1393</v>
      </c>
      <c r="E127" s="270" t="s">
        <v>2323</v>
      </c>
      <c r="F127" s="126">
        <v>139420.75</v>
      </c>
      <c r="G127" s="126">
        <v>0</v>
      </c>
      <c r="H127" s="126">
        <v>4334.6099999999997</v>
      </c>
      <c r="I127" s="270">
        <v>45586.36</v>
      </c>
      <c r="J127" s="270">
        <v>85332.72</v>
      </c>
      <c r="N127" s="278">
        <v>17300</v>
      </c>
      <c r="P127" s="278">
        <v>600</v>
      </c>
      <c r="S127" s="270">
        <v>-594</v>
      </c>
      <c r="T127" s="270">
        <v>1191484.79</v>
      </c>
      <c r="W127" s="100">
        <v>432897.02</v>
      </c>
      <c r="X127" s="100">
        <v>53235</v>
      </c>
      <c r="Y127" s="100">
        <v>307.04000000000002</v>
      </c>
      <c r="Z127" s="100">
        <v>737960</v>
      </c>
      <c r="AC127" s="127">
        <v>925874</v>
      </c>
      <c r="AF127" s="127">
        <v>372257.8</v>
      </c>
      <c r="AG127" s="127">
        <v>51545.599999999999</v>
      </c>
      <c r="AO127" s="103">
        <f t="shared" si="14"/>
        <v>143755.35999999999</v>
      </c>
      <c r="AP127" s="37">
        <f t="shared" si="9"/>
        <v>17900</v>
      </c>
      <c r="AQ127" s="26">
        <f t="shared" si="10"/>
        <v>125855.35999999999</v>
      </c>
      <c r="AR127" s="17">
        <f t="shared" si="11"/>
        <v>1224399.06</v>
      </c>
      <c r="AS127" s="19">
        <f t="shared" si="12"/>
        <v>1349677.4000000001</v>
      </c>
      <c r="AT127" s="32">
        <f t="shared" si="13"/>
        <v>-125278.34000000008</v>
      </c>
    </row>
    <row r="128" spans="1:46" x14ac:dyDescent="0.2">
      <c r="A128" t="s">
        <v>572</v>
      </c>
      <c r="B128" t="s">
        <v>573</v>
      </c>
      <c r="C128" s="97">
        <v>1980</v>
      </c>
      <c r="D128" s="74" t="s">
        <v>1394</v>
      </c>
      <c r="E128" s="270" t="s">
        <v>2324</v>
      </c>
      <c r="F128" s="126">
        <v>189488.5</v>
      </c>
      <c r="G128" s="126">
        <v>0</v>
      </c>
      <c r="H128" s="126">
        <v>242675.48</v>
      </c>
      <c r="I128" s="270">
        <v>3189501.17</v>
      </c>
      <c r="J128" s="270">
        <v>123752.12</v>
      </c>
      <c r="N128" s="278">
        <v>4000</v>
      </c>
      <c r="S128" s="270">
        <v>2839536.27</v>
      </c>
      <c r="T128" s="270">
        <v>918887.6</v>
      </c>
      <c r="W128" s="100">
        <v>531742.46</v>
      </c>
      <c r="X128" s="100">
        <v>72800</v>
      </c>
      <c r="Y128" s="100">
        <v>202.54</v>
      </c>
      <c r="Z128" s="100">
        <v>875430</v>
      </c>
      <c r="AB128" s="100">
        <v>17000</v>
      </c>
      <c r="AC128" s="127">
        <v>1089895</v>
      </c>
      <c r="AF128" s="127">
        <v>268657.02</v>
      </c>
      <c r="AG128" s="127">
        <v>144454.57999999999</v>
      </c>
      <c r="AO128" s="103">
        <f t="shared" si="14"/>
        <v>432163.98</v>
      </c>
      <c r="AP128" s="37">
        <f t="shared" si="9"/>
        <v>4000</v>
      </c>
      <c r="AQ128" s="26">
        <f t="shared" si="10"/>
        <v>428163.98</v>
      </c>
      <c r="AR128" s="17">
        <f t="shared" si="11"/>
        <v>1497175</v>
      </c>
      <c r="AS128" s="19">
        <f t="shared" si="12"/>
        <v>1503006.6</v>
      </c>
      <c r="AT128" s="32">
        <f t="shared" si="13"/>
        <v>-5831.6000000000931</v>
      </c>
    </row>
    <row r="129" spans="1:46" x14ac:dyDescent="0.2">
      <c r="A129" t="s">
        <v>572</v>
      </c>
      <c r="B129" t="s">
        <v>573</v>
      </c>
      <c r="C129" s="97">
        <v>2225</v>
      </c>
      <c r="D129" s="74" t="s">
        <v>1395</v>
      </c>
      <c r="E129" s="270" t="s">
        <v>2325</v>
      </c>
      <c r="F129" s="126">
        <v>89979.37</v>
      </c>
      <c r="G129" s="126">
        <v>0</v>
      </c>
      <c r="H129" s="126">
        <v>43379.5</v>
      </c>
      <c r="I129" s="270">
        <v>272249.71000000002</v>
      </c>
      <c r="J129" s="270">
        <v>134174.63</v>
      </c>
      <c r="N129" s="278">
        <v>5000</v>
      </c>
      <c r="P129" s="278">
        <v>555.76</v>
      </c>
      <c r="S129" s="270">
        <v>-1173003.04</v>
      </c>
      <c r="T129" s="270">
        <v>1855787.89</v>
      </c>
      <c r="W129" s="100">
        <v>516250.92</v>
      </c>
      <c r="Y129" s="100">
        <v>155.88</v>
      </c>
      <c r="Z129" s="100">
        <v>1070630</v>
      </c>
      <c r="AC129" s="127">
        <v>1257070</v>
      </c>
      <c r="AF129" s="127">
        <v>356177.38</v>
      </c>
      <c r="AG129" s="127">
        <v>114664.82</v>
      </c>
      <c r="AO129" s="103">
        <f t="shared" si="14"/>
        <v>133358.87</v>
      </c>
      <c r="AP129" s="37">
        <f t="shared" si="9"/>
        <v>5555.76</v>
      </c>
      <c r="AQ129" s="26">
        <f t="shared" si="10"/>
        <v>127803.11</v>
      </c>
      <c r="AR129" s="17">
        <f t="shared" si="11"/>
        <v>1587036.8</v>
      </c>
      <c r="AS129" s="19">
        <f t="shared" si="12"/>
        <v>1727912.2</v>
      </c>
      <c r="AT129" s="32">
        <f t="shared" si="13"/>
        <v>-140875.39999999991</v>
      </c>
    </row>
    <row r="130" spans="1:46" x14ac:dyDescent="0.2">
      <c r="A130" t="s">
        <v>572</v>
      </c>
      <c r="B130" t="s">
        <v>573</v>
      </c>
      <c r="C130" s="97">
        <v>2531</v>
      </c>
      <c r="D130" s="74" t="s">
        <v>1396</v>
      </c>
      <c r="E130" s="270" t="s">
        <v>2326</v>
      </c>
      <c r="F130" s="126">
        <v>257151.35</v>
      </c>
      <c r="G130" s="126">
        <v>0</v>
      </c>
      <c r="H130" s="126">
        <v>20630.14</v>
      </c>
      <c r="I130" s="270">
        <v>522839.97</v>
      </c>
      <c r="J130" s="270">
        <v>106613.31</v>
      </c>
      <c r="N130" s="278">
        <v>4500</v>
      </c>
      <c r="S130" s="270">
        <v>-217959.16</v>
      </c>
      <c r="T130" s="270">
        <v>1498231.3</v>
      </c>
      <c r="W130" s="100">
        <v>397536.04</v>
      </c>
      <c r="Y130" s="100">
        <v>773.86</v>
      </c>
      <c r="Z130" s="100">
        <v>686380</v>
      </c>
      <c r="AC130" s="127">
        <v>1001422</v>
      </c>
      <c r="AF130" s="127">
        <v>299589.94</v>
      </c>
      <c r="AG130" s="127">
        <v>136570.32999999999</v>
      </c>
      <c r="AO130" s="103">
        <f t="shared" si="14"/>
        <v>277781.49</v>
      </c>
      <c r="AP130" s="37">
        <f t="shared" si="9"/>
        <v>4500</v>
      </c>
      <c r="AQ130" s="26">
        <f t="shared" si="10"/>
        <v>273281.49</v>
      </c>
      <c r="AR130" s="17">
        <f t="shared" si="11"/>
        <v>1084689.8999999999</v>
      </c>
      <c r="AS130" s="19">
        <f t="shared" si="12"/>
        <v>1437582.27</v>
      </c>
      <c r="AT130" s="32">
        <f t="shared" si="13"/>
        <v>-352892.37000000011</v>
      </c>
    </row>
    <row r="131" spans="1:46" x14ac:dyDescent="0.2">
      <c r="A131" t="s">
        <v>572</v>
      </c>
      <c r="B131" t="s">
        <v>573</v>
      </c>
      <c r="C131" s="97">
        <v>3452</v>
      </c>
      <c r="D131" s="74" t="s">
        <v>1397</v>
      </c>
      <c r="E131" s="270" t="s">
        <v>2327</v>
      </c>
      <c r="F131" s="126">
        <v>115806.15</v>
      </c>
      <c r="H131" s="126">
        <v>12488.93</v>
      </c>
      <c r="I131" s="270">
        <v>442792.06</v>
      </c>
      <c r="J131" s="270">
        <v>8828.8799999999992</v>
      </c>
      <c r="P131" s="278">
        <v>2.1800000000000002</v>
      </c>
      <c r="S131" s="270">
        <v>-1539086.84</v>
      </c>
      <c r="T131" s="270">
        <v>2202136.4300000002</v>
      </c>
      <c r="V131" s="100">
        <v>135.66999999999999</v>
      </c>
      <c r="W131" s="100">
        <v>610286.42000000004</v>
      </c>
      <c r="X131" s="100">
        <v>68470</v>
      </c>
      <c r="Y131" s="100">
        <v>257.82</v>
      </c>
      <c r="Z131" s="100">
        <v>1245680</v>
      </c>
      <c r="AC131" s="127">
        <v>1643350</v>
      </c>
      <c r="AF131" s="127">
        <v>190967.61</v>
      </c>
      <c r="AG131" s="127">
        <v>141766.04999999999</v>
      </c>
      <c r="AO131" s="103">
        <f t="shared" si="14"/>
        <v>128295.07999999999</v>
      </c>
      <c r="AP131" s="37">
        <f t="shared" si="9"/>
        <v>2.1800000000000002</v>
      </c>
      <c r="AQ131" s="26">
        <f t="shared" si="10"/>
        <v>128292.9</v>
      </c>
      <c r="AR131" s="17">
        <f t="shared" si="11"/>
        <v>1924829.9100000001</v>
      </c>
      <c r="AS131" s="19">
        <f t="shared" si="12"/>
        <v>1976083.66</v>
      </c>
      <c r="AT131" s="32">
        <f t="shared" si="13"/>
        <v>-51253.749999999767</v>
      </c>
    </row>
    <row r="132" spans="1:46" x14ac:dyDescent="0.2">
      <c r="A132" t="s">
        <v>572</v>
      </c>
      <c r="B132" t="s">
        <v>573</v>
      </c>
      <c r="C132" s="97">
        <v>3453</v>
      </c>
      <c r="D132" s="74" t="s">
        <v>1398</v>
      </c>
      <c r="E132" s="270" t="s">
        <v>2328</v>
      </c>
      <c r="F132" s="126">
        <v>185775.2</v>
      </c>
      <c r="G132" s="126">
        <v>0</v>
      </c>
      <c r="H132" s="126">
        <v>24755.33</v>
      </c>
      <c r="I132" s="270">
        <v>2491484.98</v>
      </c>
      <c r="J132" s="270">
        <v>1035912.39</v>
      </c>
      <c r="N132" s="278">
        <v>5000</v>
      </c>
      <c r="S132" s="270">
        <v>2239061.62</v>
      </c>
      <c r="T132" s="270">
        <v>655276.54</v>
      </c>
      <c r="W132" s="100">
        <v>476306.99</v>
      </c>
      <c r="X132" s="100">
        <v>50000</v>
      </c>
      <c r="Y132" s="100">
        <v>160.68</v>
      </c>
      <c r="Z132" s="100">
        <v>1020880</v>
      </c>
      <c r="AB132" s="100">
        <v>990500</v>
      </c>
      <c r="AC132" s="127">
        <v>1168330</v>
      </c>
      <c r="AF132" s="127">
        <v>257212.11</v>
      </c>
      <c r="AG132" s="127">
        <v>265390.82</v>
      </c>
      <c r="AO132" s="103">
        <f t="shared" ref="AO132:AO154" si="15">SUM(F132:H132)</f>
        <v>210530.53000000003</v>
      </c>
      <c r="AP132" s="37">
        <f t="shared" si="9"/>
        <v>5000</v>
      </c>
      <c r="AQ132" s="26">
        <f t="shared" si="10"/>
        <v>205530.53000000003</v>
      </c>
      <c r="AR132" s="17">
        <f t="shared" si="11"/>
        <v>2537847.67</v>
      </c>
      <c r="AS132" s="19">
        <f t="shared" si="12"/>
        <v>1690932.93</v>
      </c>
      <c r="AT132" s="32">
        <f t="shared" si="13"/>
        <v>846914.74</v>
      </c>
    </row>
    <row r="133" spans="1:46" x14ac:dyDescent="0.2">
      <c r="A133" t="s">
        <v>572</v>
      </c>
      <c r="B133" t="s">
        <v>573</v>
      </c>
      <c r="C133" s="97">
        <v>3635</v>
      </c>
      <c r="D133" s="74" t="s">
        <v>1399</v>
      </c>
      <c r="E133" s="270" t="s">
        <v>2329</v>
      </c>
      <c r="F133" s="126">
        <v>41853.18</v>
      </c>
      <c r="G133" s="126">
        <v>0</v>
      </c>
      <c r="H133" s="126">
        <v>194323.14</v>
      </c>
      <c r="I133" s="270">
        <v>1540656.33</v>
      </c>
      <c r="J133" s="270">
        <v>20313.580000000002</v>
      </c>
      <c r="N133" s="278">
        <v>40000</v>
      </c>
      <c r="P133" s="278">
        <v>2868.62</v>
      </c>
      <c r="S133" s="270">
        <v>153923.98000000001</v>
      </c>
      <c r="T133" s="270">
        <v>1904716.16</v>
      </c>
      <c r="W133" s="100">
        <v>663902.1</v>
      </c>
      <c r="Y133" s="100">
        <v>214.41</v>
      </c>
      <c r="Z133" s="100">
        <v>607860</v>
      </c>
      <c r="AB133" s="100">
        <v>125.5</v>
      </c>
      <c r="AC133" s="127">
        <v>910869</v>
      </c>
      <c r="AF133" s="127">
        <v>507210</v>
      </c>
      <c r="AG133" s="127">
        <v>142383.54</v>
      </c>
      <c r="AO133" s="103">
        <f t="shared" si="15"/>
        <v>236176.32</v>
      </c>
      <c r="AP133" s="37">
        <f t="shared" ref="AP133:AP154" si="16">SUM(M133:P133)</f>
        <v>42868.62</v>
      </c>
      <c r="AQ133" s="26">
        <f t="shared" ref="AQ133:AQ154" si="17">AO133-AP133</f>
        <v>193307.7</v>
      </c>
      <c r="AR133" s="17">
        <f t="shared" ref="AR133:AR154" si="18">SUM(U133:AB133)</f>
        <v>1272102.01</v>
      </c>
      <c r="AS133" s="19">
        <f t="shared" ref="AS133:AS154" si="19">SUM(AC133:AN133)</f>
        <v>1560462.54</v>
      </c>
      <c r="AT133" s="32">
        <f t="shared" ref="AT133:AT154" si="20">AR133-AS133</f>
        <v>-288360.53000000003</v>
      </c>
    </row>
    <row r="134" spans="1:46" x14ac:dyDescent="0.2">
      <c r="A134" t="s">
        <v>572</v>
      </c>
      <c r="B134" t="s">
        <v>573</v>
      </c>
      <c r="C134" s="97">
        <v>4256</v>
      </c>
      <c r="D134" s="74" t="s">
        <v>1400</v>
      </c>
      <c r="E134" s="270" t="s">
        <v>2330</v>
      </c>
      <c r="F134" s="126">
        <v>220617.25</v>
      </c>
      <c r="G134" s="126">
        <v>0</v>
      </c>
      <c r="H134" s="126">
        <v>29533.26</v>
      </c>
      <c r="I134" s="270">
        <v>553132.31999999995</v>
      </c>
      <c r="J134" s="270">
        <v>106172.08</v>
      </c>
      <c r="N134" s="278">
        <v>9500</v>
      </c>
      <c r="S134" s="270">
        <v>-1519212.31</v>
      </c>
      <c r="T134" s="270">
        <v>2482221.21</v>
      </c>
      <c r="W134" s="100">
        <v>507629.21</v>
      </c>
      <c r="X134" s="100">
        <v>206335</v>
      </c>
      <c r="Y134" s="100">
        <v>254.81</v>
      </c>
      <c r="Z134" s="100">
        <v>1108200</v>
      </c>
      <c r="AC134" s="127">
        <v>1280260</v>
      </c>
      <c r="AF134" s="127">
        <v>453490.99</v>
      </c>
      <c r="AG134" s="127">
        <v>141348.01999999999</v>
      </c>
      <c r="AO134" s="103">
        <f t="shared" si="15"/>
        <v>250150.51</v>
      </c>
      <c r="AP134" s="37">
        <f t="shared" si="16"/>
        <v>9500</v>
      </c>
      <c r="AQ134" s="26">
        <f t="shared" si="17"/>
        <v>240650.51</v>
      </c>
      <c r="AR134" s="17">
        <f t="shared" si="18"/>
        <v>1822419.02</v>
      </c>
      <c r="AS134" s="19">
        <f t="shared" si="19"/>
        <v>1875099.01</v>
      </c>
      <c r="AT134" s="32">
        <f t="shared" si="20"/>
        <v>-52679.989999999991</v>
      </c>
    </row>
    <row r="135" spans="1:46" x14ac:dyDescent="0.2">
      <c r="A135" t="s">
        <v>576</v>
      </c>
      <c r="B135" t="s">
        <v>577</v>
      </c>
      <c r="C135" s="97">
        <v>2177</v>
      </c>
      <c r="D135" s="74" t="s">
        <v>1401</v>
      </c>
      <c r="E135" s="270" t="s">
        <v>2331</v>
      </c>
      <c r="F135" s="126">
        <v>294950.78000000003</v>
      </c>
      <c r="G135" s="126">
        <v>0</v>
      </c>
      <c r="H135" s="126">
        <v>477882.04</v>
      </c>
      <c r="I135" s="270">
        <v>591724.07999999996</v>
      </c>
      <c r="J135" s="270">
        <v>44939.85</v>
      </c>
      <c r="S135" s="270">
        <v>-164.39</v>
      </c>
      <c r="T135" s="270">
        <v>3637434.23</v>
      </c>
      <c r="W135" s="100">
        <v>615594.74</v>
      </c>
      <c r="Y135" s="100">
        <v>277.64</v>
      </c>
      <c r="Z135" s="100">
        <v>963340</v>
      </c>
      <c r="AC135" s="127">
        <v>1124140</v>
      </c>
      <c r="AF135" s="127">
        <v>385620.29</v>
      </c>
      <c r="AG135" s="127">
        <v>122733.07</v>
      </c>
      <c r="AO135" s="103">
        <f t="shared" si="15"/>
        <v>772832.82000000007</v>
      </c>
      <c r="AP135" s="37">
        <f t="shared" si="16"/>
        <v>0</v>
      </c>
      <c r="AQ135" s="26">
        <f t="shared" si="17"/>
        <v>772832.82000000007</v>
      </c>
      <c r="AR135" s="17">
        <f t="shared" si="18"/>
        <v>1579212.38</v>
      </c>
      <c r="AS135" s="19">
        <f t="shared" si="19"/>
        <v>1632493.36</v>
      </c>
      <c r="AT135" s="32">
        <f t="shared" si="20"/>
        <v>-53280.980000000214</v>
      </c>
    </row>
    <row r="136" spans="1:46" x14ac:dyDescent="0.2">
      <c r="A136" t="s">
        <v>576</v>
      </c>
      <c r="B136" t="s">
        <v>577</v>
      </c>
      <c r="C136" s="97">
        <v>3300</v>
      </c>
      <c r="D136" s="74" t="s">
        <v>1402</v>
      </c>
      <c r="E136" s="270" t="s">
        <v>2332</v>
      </c>
      <c r="F136" s="126">
        <v>224420.01</v>
      </c>
      <c r="G136" s="126">
        <v>11650</v>
      </c>
      <c r="H136" s="126">
        <v>455435.61</v>
      </c>
      <c r="I136" s="270">
        <v>-31</v>
      </c>
      <c r="J136" s="270">
        <v>77316</v>
      </c>
      <c r="P136" s="278">
        <v>1744.02</v>
      </c>
      <c r="S136" s="270">
        <v>30000</v>
      </c>
      <c r="T136" s="270">
        <v>977547.45</v>
      </c>
      <c r="W136" s="100">
        <v>569784.62</v>
      </c>
      <c r="X136" s="100">
        <v>185950</v>
      </c>
      <c r="Y136" s="100">
        <v>156.22</v>
      </c>
      <c r="AC136" s="127">
        <v>77418</v>
      </c>
      <c r="AE136" s="127">
        <v>1184</v>
      </c>
      <c r="AF136" s="127">
        <v>382947.64</v>
      </c>
      <c r="AG136" s="127">
        <v>21</v>
      </c>
      <c r="AO136" s="103">
        <f t="shared" si="15"/>
        <v>691505.62</v>
      </c>
      <c r="AP136" s="37">
        <f t="shared" si="16"/>
        <v>1744.02</v>
      </c>
      <c r="AQ136" s="26">
        <f t="shared" si="17"/>
        <v>689761.6</v>
      </c>
      <c r="AR136" s="17">
        <f t="shared" si="18"/>
        <v>755890.84</v>
      </c>
      <c r="AS136" s="19">
        <f t="shared" si="19"/>
        <v>461570.64</v>
      </c>
      <c r="AT136" s="32">
        <f t="shared" si="20"/>
        <v>294320.19999999995</v>
      </c>
    </row>
    <row r="137" spans="1:46" x14ac:dyDescent="0.2">
      <c r="A137" t="s">
        <v>576</v>
      </c>
      <c r="B137" t="s">
        <v>577</v>
      </c>
      <c r="C137" s="97">
        <v>1172</v>
      </c>
      <c r="D137" s="74" t="s">
        <v>1403</v>
      </c>
      <c r="E137" s="270" t="s">
        <v>2333</v>
      </c>
      <c r="F137" s="126">
        <v>445394.9</v>
      </c>
      <c r="G137" s="126">
        <v>0</v>
      </c>
      <c r="H137" s="126">
        <v>75614.09</v>
      </c>
      <c r="I137" s="270">
        <v>35123.47</v>
      </c>
      <c r="J137" s="270">
        <v>138248.76999999999</v>
      </c>
      <c r="S137" s="270">
        <v>-5685.83</v>
      </c>
      <c r="T137" s="270">
        <v>431249.19</v>
      </c>
      <c r="W137" s="100">
        <v>541879.24</v>
      </c>
      <c r="X137" s="100">
        <v>54920</v>
      </c>
      <c r="Y137" s="100">
        <v>737.74</v>
      </c>
      <c r="Z137" s="100">
        <v>731600</v>
      </c>
      <c r="AB137" s="100">
        <v>2000.01</v>
      </c>
      <c r="AC137" s="127">
        <v>803764</v>
      </c>
      <c r="AF137" s="127">
        <v>152563.98000000001</v>
      </c>
      <c r="AG137" s="127">
        <v>53212.14</v>
      </c>
      <c r="AK137" s="127">
        <v>50000</v>
      </c>
      <c r="AO137" s="103">
        <f t="shared" si="15"/>
        <v>521008.99</v>
      </c>
      <c r="AP137" s="37">
        <f t="shared" si="16"/>
        <v>0</v>
      </c>
      <c r="AQ137" s="26">
        <f t="shared" si="17"/>
        <v>521008.99</v>
      </c>
      <c r="AR137" s="17">
        <f t="shared" si="18"/>
        <v>1331136.99</v>
      </c>
      <c r="AS137" s="19">
        <f t="shared" si="19"/>
        <v>1059540.1200000001</v>
      </c>
      <c r="AT137" s="32">
        <f t="shared" si="20"/>
        <v>271596.86999999988</v>
      </c>
    </row>
    <row r="138" spans="1:46" x14ac:dyDescent="0.2">
      <c r="A138" t="s">
        <v>576</v>
      </c>
      <c r="B138" t="s">
        <v>577</v>
      </c>
      <c r="C138" s="97">
        <v>2177</v>
      </c>
      <c r="D138" s="74" t="s">
        <v>1404</v>
      </c>
      <c r="E138" s="270" t="s">
        <v>2334</v>
      </c>
      <c r="F138" s="126">
        <v>257368.97</v>
      </c>
      <c r="G138" s="126">
        <v>0</v>
      </c>
      <c r="H138" s="126">
        <v>359748.99</v>
      </c>
      <c r="I138" s="270">
        <v>89971.199999999997</v>
      </c>
      <c r="J138" s="270">
        <v>26410.07</v>
      </c>
      <c r="S138" s="270">
        <v>-3019.41</v>
      </c>
      <c r="T138" s="270">
        <v>1781769.65</v>
      </c>
      <c r="W138" s="100">
        <v>512845.08</v>
      </c>
      <c r="X138" s="100">
        <v>65120</v>
      </c>
      <c r="Y138" s="100">
        <v>133.53</v>
      </c>
      <c r="Z138" s="100">
        <v>761670</v>
      </c>
      <c r="AC138" s="127">
        <v>904852</v>
      </c>
      <c r="AF138" s="127">
        <v>176756.06</v>
      </c>
      <c r="AG138" s="127">
        <v>145748.16</v>
      </c>
      <c r="AO138" s="103">
        <f t="shared" si="15"/>
        <v>617117.96</v>
      </c>
      <c r="AP138" s="37">
        <f t="shared" si="16"/>
        <v>0</v>
      </c>
      <c r="AQ138" s="26">
        <f t="shared" si="17"/>
        <v>617117.96</v>
      </c>
      <c r="AR138" s="17">
        <f t="shared" si="18"/>
        <v>1339768.6100000001</v>
      </c>
      <c r="AS138" s="19">
        <f t="shared" si="19"/>
        <v>1227356.22</v>
      </c>
      <c r="AT138" s="32">
        <f t="shared" si="20"/>
        <v>112412.39000000013</v>
      </c>
    </row>
    <row r="139" spans="1:46" x14ac:dyDescent="0.2">
      <c r="A139" t="s">
        <v>576</v>
      </c>
      <c r="B139" t="s">
        <v>577</v>
      </c>
      <c r="C139" s="97">
        <v>4986</v>
      </c>
      <c r="D139" s="74" t="s">
        <v>1405</v>
      </c>
      <c r="E139" s="270" t="s">
        <v>2335</v>
      </c>
      <c r="F139" s="126">
        <v>247664.98</v>
      </c>
      <c r="G139" s="126">
        <v>0</v>
      </c>
      <c r="H139" s="126">
        <v>396778.36</v>
      </c>
      <c r="I139" s="270">
        <v>141424.64000000001</v>
      </c>
      <c r="J139" s="270">
        <v>10162.02</v>
      </c>
      <c r="N139" s="278">
        <v>6000</v>
      </c>
      <c r="P139" s="278">
        <v>0</v>
      </c>
      <c r="S139" s="270">
        <v>123627.15</v>
      </c>
      <c r="T139" s="270">
        <v>343312.84</v>
      </c>
      <c r="W139" s="100">
        <v>682365.02</v>
      </c>
      <c r="X139" s="100">
        <v>58652</v>
      </c>
      <c r="Y139" s="100">
        <v>246.22</v>
      </c>
      <c r="Z139" s="100">
        <v>858780</v>
      </c>
      <c r="AB139" s="100">
        <v>204592</v>
      </c>
      <c r="AC139" s="127">
        <v>1196349</v>
      </c>
      <c r="AE139" s="127">
        <v>1736</v>
      </c>
      <c r="AF139" s="127">
        <v>450122.85</v>
      </c>
      <c r="AG139" s="127">
        <v>201826.5</v>
      </c>
      <c r="AO139" s="103">
        <f t="shared" si="15"/>
        <v>644443.34</v>
      </c>
      <c r="AP139" s="37">
        <f t="shared" si="16"/>
        <v>6000</v>
      </c>
      <c r="AQ139" s="26">
        <f t="shared" si="17"/>
        <v>638443.34</v>
      </c>
      <c r="AR139" s="17">
        <f t="shared" si="18"/>
        <v>1804635.24</v>
      </c>
      <c r="AS139" s="19">
        <f t="shared" si="19"/>
        <v>1850034.35</v>
      </c>
      <c r="AT139" s="32">
        <f t="shared" si="20"/>
        <v>-45399.110000000102</v>
      </c>
    </row>
    <row r="140" spans="1:46" x14ac:dyDescent="0.2">
      <c r="A140" t="s">
        <v>576</v>
      </c>
      <c r="B140" t="s">
        <v>577</v>
      </c>
      <c r="C140" s="97">
        <v>4194</v>
      </c>
      <c r="D140" s="74" t="s">
        <v>1406</v>
      </c>
      <c r="E140" s="270" t="s">
        <v>2336</v>
      </c>
      <c r="F140" s="126">
        <v>306756.58</v>
      </c>
      <c r="G140" s="126">
        <v>18750</v>
      </c>
      <c r="H140" s="126">
        <v>524374.84</v>
      </c>
      <c r="I140" s="270">
        <v>561311.31000000006</v>
      </c>
      <c r="J140" s="270">
        <v>445055.31</v>
      </c>
      <c r="M140" s="278">
        <v>0</v>
      </c>
      <c r="P140" s="278">
        <v>0</v>
      </c>
      <c r="S140" s="270">
        <v>27595.24</v>
      </c>
      <c r="T140" s="270">
        <v>1856322.45</v>
      </c>
      <c r="W140" s="100">
        <v>687236.09</v>
      </c>
      <c r="Y140" s="100">
        <v>238.24</v>
      </c>
      <c r="Z140" s="100">
        <v>916470</v>
      </c>
      <c r="AC140" s="127">
        <v>1067582</v>
      </c>
      <c r="AE140" s="127">
        <v>5085</v>
      </c>
      <c r="AF140" s="127">
        <v>208814.04</v>
      </c>
      <c r="AG140" s="127">
        <v>47635.38</v>
      </c>
      <c r="AO140" s="103">
        <f t="shared" si="15"/>
        <v>849881.41999999993</v>
      </c>
      <c r="AP140" s="37">
        <f t="shared" si="16"/>
        <v>0</v>
      </c>
      <c r="AQ140" s="26">
        <f t="shared" si="17"/>
        <v>849881.41999999993</v>
      </c>
      <c r="AR140" s="17">
        <f t="shared" si="18"/>
        <v>1603944.33</v>
      </c>
      <c r="AS140" s="19">
        <f t="shared" si="19"/>
        <v>1329116.42</v>
      </c>
      <c r="AT140" s="32">
        <f t="shared" si="20"/>
        <v>274827.91000000015</v>
      </c>
    </row>
    <row r="141" spans="1:46" x14ac:dyDescent="0.2">
      <c r="A141" t="s">
        <v>576</v>
      </c>
      <c r="B141" t="s">
        <v>577</v>
      </c>
      <c r="C141" s="97">
        <v>4296</v>
      </c>
      <c r="D141" s="74" t="s">
        <v>1407</v>
      </c>
      <c r="E141" s="270" t="s">
        <v>2337</v>
      </c>
      <c r="F141" s="126">
        <v>363025.02</v>
      </c>
      <c r="G141" s="126">
        <v>0</v>
      </c>
      <c r="H141" s="126">
        <v>569823.56999999995</v>
      </c>
      <c r="I141" s="270">
        <v>4747.59</v>
      </c>
      <c r="J141" s="270">
        <v>91697.4</v>
      </c>
      <c r="O141" s="278">
        <v>274850</v>
      </c>
      <c r="S141" s="270">
        <v>20</v>
      </c>
      <c r="T141" s="270">
        <v>2560000</v>
      </c>
      <c r="W141" s="100">
        <v>625507.76</v>
      </c>
      <c r="Y141" s="100">
        <v>624.32000000000005</v>
      </c>
      <c r="Z141" s="100">
        <v>1142580</v>
      </c>
      <c r="AC141" s="127">
        <v>1313680.6499999999</v>
      </c>
      <c r="AE141" s="127">
        <v>1488</v>
      </c>
      <c r="AF141" s="127">
        <v>331994.3</v>
      </c>
      <c r="AG141" s="127">
        <v>66875.67</v>
      </c>
      <c r="AK141" s="127">
        <v>48000</v>
      </c>
      <c r="AO141" s="103">
        <f t="shared" si="15"/>
        <v>932848.59</v>
      </c>
      <c r="AP141" s="37">
        <f t="shared" si="16"/>
        <v>274850</v>
      </c>
      <c r="AQ141" s="26">
        <f t="shared" si="17"/>
        <v>657998.59</v>
      </c>
      <c r="AR141" s="17">
        <f t="shared" si="18"/>
        <v>1768712.08</v>
      </c>
      <c r="AS141" s="19">
        <f t="shared" si="19"/>
        <v>1762038.6199999999</v>
      </c>
      <c r="AT141" s="32">
        <f t="shared" si="20"/>
        <v>6673.4600000001956</v>
      </c>
    </row>
    <row r="142" spans="1:46" x14ac:dyDescent="0.2">
      <c r="A142" t="s">
        <v>576</v>
      </c>
      <c r="B142" t="s">
        <v>577</v>
      </c>
      <c r="C142" s="97">
        <v>2528</v>
      </c>
      <c r="D142" s="74" t="s">
        <v>1408</v>
      </c>
      <c r="E142" s="270" t="s">
        <v>2338</v>
      </c>
      <c r="F142" s="126">
        <v>295197.42</v>
      </c>
      <c r="G142" s="126">
        <v>0</v>
      </c>
      <c r="H142" s="126">
        <v>150078.29999999999</v>
      </c>
      <c r="I142" s="270">
        <v>2635887.81</v>
      </c>
      <c r="J142" s="270">
        <v>12057.38</v>
      </c>
      <c r="T142" s="270">
        <v>3234582.32</v>
      </c>
      <c r="W142" s="100">
        <v>257215.79</v>
      </c>
      <c r="Y142" s="100">
        <v>1241.26</v>
      </c>
      <c r="Z142" s="100">
        <v>1072470</v>
      </c>
      <c r="AB142" s="100">
        <v>649382</v>
      </c>
      <c r="AC142" s="127">
        <v>1369920</v>
      </c>
      <c r="AE142" s="127">
        <v>7864</v>
      </c>
      <c r="AF142" s="127">
        <v>612868.01</v>
      </c>
      <c r="AG142" s="127">
        <v>1566962.67</v>
      </c>
      <c r="AO142" s="103">
        <f t="shared" si="15"/>
        <v>445275.72</v>
      </c>
      <c r="AP142" s="37">
        <f t="shared" si="16"/>
        <v>0</v>
      </c>
      <c r="AQ142" s="26">
        <f t="shared" si="17"/>
        <v>445275.72</v>
      </c>
      <c r="AR142" s="17">
        <f t="shared" si="18"/>
        <v>1980309.05</v>
      </c>
      <c r="AS142" s="19">
        <f t="shared" si="19"/>
        <v>3557614.6799999997</v>
      </c>
      <c r="AT142" s="32">
        <f t="shared" si="20"/>
        <v>-1577305.6299999997</v>
      </c>
    </row>
    <row r="143" spans="1:46" x14ac:dyDescent="0.2">
      <c r="A143" t="s">
        <v>576</v>
      </c>
      <c r="B143" t="s">
        <v>577</v>
      </c>
      <c r="C143" s="97">
        <v>3203</v>
      </c>
      <c r="D143" s="74" t="s">
        <v>1409</v>
      </c>
      <c r="E143" s="270" t="s">
        <v>2339</v>
      </c>
      <c r="F143" s="126">
        <v>272291.73</v>
      </c>
      <c r="G143" s="126">
        <v>0</v>
      </c>
      <c r="H143" s="126">
        <v>111280.41</v>
      </c>
      <c r="I143" s="270">
        <v>1823090.84</v>
      </c>
      <c r="J143" s="270">
        <v>223145.26</v>
      </c>
      <c r="S143" s="270">
        <v>-293481.42</v>
      </c>
      <c r="T143" s="270">
        <v>3576322.35</v>
      </c>
      <c r="W143" s="100">
        <v>592339.32999999996</v>
      </c>
      <c r="Y143" s="100">
        <v>558.25</v>
      </c>
      <c r="Z143" s="100">
        <v>279218</v>
      </c>
      <c r="AB143" s="100">
        <v>1027263</v>
      </c>
      <c r="AC143" s="127">
        <v>1340488</v>
      </c>
      <c r="AE143" s="127">
        <v>11557</v>
      </c>
      <c r="AF143" s="127">
        <v>489403.77</v>
      </c>
      <c r="AG143" s="127">
        <v>151384.51999999999</v>
      </c>
      <c r="AO143" s="103">
        <f t="shared" si="15"/>
        <v>383572.14</v>
      </c>
      <c r="AP143" s="37">
        <f t="shared" si="16"/>
        <v>0</v>
      </c>
      <c r="AQ143" s="26">
        <f t="shared" si="17"/>
        <v>383572.14</v>
      </c>
      <c r="AR143" s="17">
        <f t="shared" si="18"/>
        <v>1899378.58</v>
      </c>
      <c r="AS143" s="19">
        <f t="shared" si="19"/>
        <v>1992833.29</v>
      </c>
      <c r="AT143" s="32">
        <f t="shared" si="20"/>
        <v>-93454.709999999963</v>
      </c>
    </row>
    <row r="144" spans="1:46" x14ac:dyDescent="0.2">
      <c r="A144" t="s">
        <v>576</v>
      </c>
      <c r="B144" t="s">
        <v>577</v>
      </c>
      <c r="C144" s="97">
        <v>3469</v>
      </c>
      <c r="D144" s="74" t="s">
        <v>1410</v>
      </c>
      <c r="E144" s="270" t="s">
        <v>2340</v>
      </c>
      <c r="F144" s="126">
        <v>371431.95</v>
      </c>
      <c r="G144" s="126">
        <v>30000</v>
      </c>
      <c r="H144" s="126">
        <v>540993.65</v>
      </c>
      <c r="I144" s="270">
        <v>695872.42</v>
      </c>
      <c r="J144" s="270">
        <v>-25258.799999999999</v>
      </c>
      <c r="M144" s="278">
        <v>30000</v>
      </c>
      <c r="S144" s="270">
        <v>-32142.34</v>
      </c>
      <c r="T144" s="270">
        <v>2266688.34</v>
      </c>
      <c r="W144" s="100">
        <v>544893.23</v>
      </c>
      <c r="X144" s="100">
        <v>169346</v>
      </c>
      <c r="Y144" s="100">
        <v>204.36</v>
      </c>
      <c r="Z144" s="100">
        <v>702480</v>
      </c>
      <c r="AB144" s="100">
        <v>25911.52</v>
      </c>
      <c r="AC144" s="127">
        <v>791661</v>
      </c>
      <c r="AE144" s="127">
        <v>2450.4</v>
      </c>
      <c r="AF144" s="127">
        <v>287750.53000000003</v>
      </c>
      <c r="AG144" s="127">
        <v>463990.86</v>
      </c>
      <c r="AK144" s="127">
        <v>15000</v>
      </c>
      <c r="AO144" s="103">
        <f t="shared" si="15"/>
        <v>942425.60000000009</v>
      </c>
      <c r="AP144" s="37">
        <f t="shared" si="16"/>
        <v>30000</v>
      </c>
      <c r="AQ144" s="26">
        <f t="shared" si="17"/>
        <v>912425.60000000009</v>
      </c>
      <c r="AR144" s="17">
        <f t="shared" si="18"/>
        <v>1442835.1099999999</v>
      </c>
      <c r="AS144" s="19">
        <f t="shared" si="19"/>
        <v>1560852.79</v>
      </c>
      <c r="AT144" s="32">
        <f t="shared" si="20"/>
        <v>-118017.68000000017</v>
      </c>
    </row>
    <row r="145" spans="1:46" x14ac:dyDescent="0.2">
      <c r="A145" t="s">
        <v>576</v>
      </c>
      <c r="B145" t="s">
        <v>577</v>
      </c>
      <c r="C145" s="97">
        <v>3469</v>
      </c>
      <c r="D145" s="74" t="s">
        <v>1411</v>
      </c>
      <c r="E145" s="270" t="s">
        <v>2355</v>
      </c>
      <c r="F145" s="126">
        <v>248044.46</v>
      </c>
      <c r="G145" s="126">
        <v>81250</v>
      </c>
      <c r="H145" s="126">
        <v>547476.59</v>
      </c>
      <c r="I145" s="270">
        <v>1436165.32</v>
      </c>
      <c r="J145" s="270">
        <v>231197.6</v>
      </c>
      <c r="P145" s="278">
        <v>2271</v>
      </c>
      <c r="S145" s="270">
        <v>-24327.97</v>
      </c>
      <c r="T145" s="270">
        <v>3463662.27</v>
      </c>
      <c r="W145" s="100">
        <v>612941.43000000005</v>
      </c>
      <c r="Y145" s="100">
        <v>282.5</v>
      </c>
      <c r="Z145" s="100">
        <v>576660</v>
      </c>
      <c r="AC145" s="127">
        <v>660249</v>
      </c>
      <c r="AE145" s="127">
        <v>1184</v>
      </c>
      <c r="AF145" s="127">
        <v>212282.93</v>
      </c>
      <c r="AG145" s="127">
        <v>41828.480000000003</v>
      </c>
      <c r="AK145" s="127">
        <v>50000</v>
      </c>
      <c r="AO145" s="103">
        <f t="shared" si="15"/>
        <v>876771.04999999993</v>
      </c>
      <c r="AP145" s="37">
        <f t="shared" si="16"/>
        <v>2271</v>
      </c>
      <c r="AQ145" s="26">
        <f t="shared" si="17"/>
        <v>874500.04999999993</v>
      </c>
      <c r="AR145" s="17">
        <f t="shared" si="18"/>
        <v>1189883.9300000002</v>
      </c>
      <c r="AS145" s="19">
        <f t="shared" si="19"/>
        <v>965544.40999999992</v>
      </c>
      <c r="AT145" s="32">
        <f t="shared" si="20"/>
        <v>224339.52000000025</v>
      </c>
    </row>
    <row r="146" spans="1:46" x14ac:dyDescent="0.2">
      <c r="A146" t="s">
        <v>580</v>
      </c>
      <c r="B146" t="s">
        <v>581</v>
      </c>
      <c r="C146" s="97">
        <v>2217</v>
      </c>
      <c r="D146" s="74" t="s">
        <v>1412</v>
      </c>
      <c r="E146" s="270" t="s">
        <v>2341</v>
      </c>
      <c r="F146" s="126">
        <v>192922.95</v>
      </c>
      <c r="G146" s="126">
        <v>4800</v>
      </c>
      <c r="H146" s="126">
        <v>536300.68000000005</v>
      </c>
      <c r="I146" s="270">
        <v>689868.48</v>
      </c>
      <c r="J146" s="270">
        <v>49154.94</v>
      </c>
      <c r="P146" s="278">
        <v>239998.45</v>
      </c>
      <c r="S146" s="270">
        <v>-622670.35</v>
      </c>
      <c r="T146" s="270">
        <v>1849445.73</v>
      </c>
      <c r="W146" s="100">
        <v>500969</v>
      </c>
      <c r="Z146" s="100">
        <v>709600</v>
      </c>
      <c r="AC146" s="127">
        <v>754844</v>
      </c>
      <c r="AE146" s="127">
        <v>16160</v>
      </c>
      <c r="AF146" s="127">
        <v>309685.40000000002</v>
      </c>
      <c r="AG146" s="127">
        <v>109273.38</v>
      </c>
      <c r="AO146" s="103">
        <f t="shared" si="15"/>
        <v>734023.63000000012</v>
      </c>
      <c r="AP146" s="37">
        <f t="shared" si="16"/>
        <v>239998.45</v>
      </c>
      <c r="AQ146" s="26">
        <f t="shared" si="17"/>
        <v>494025.18000000011</v>
      </c>
      <c r="AR146" s="17">
        <f t="shared" si="18"/>
        <v>1210569</v>
      </c>
      <c r="AS146" s="19">
        <f t="shared" si="19"/>
        <v>1189962.7799999998</v>
      </c>
      <c r="AT146" s="32">
        <f t="shared" si="20"/>
        <v>20606.220000000205</v>
      </c>
    </row>
    <row r="147" spans="1:46" x14ac:dyDescent="0.2">
      <c r="A147" t="s">
        <v>580</v>
      </c>
      <c r="B147" t="s">
        <v>581</v>
      </c>
      <c r="C147" s="97">
        <v>3536</v>
      </c>
      <c r="D147" s="74" t="s">
        <v>1413</v>
      </c>
      <c r="E147" s="270" t="s">
        <v>2342</v>
      </c>
      <c r="F147" s="126">
        <v>145560.54999999999</v>
      </c>
      <c r="G147" s="126">
        <v>0</v>
      </c>
      <c r="H147" s="126">
        <v>549731.31000000006</v>
      </c>
      <c r="I147" s="270">
        <v>234661.06</v>
      </c>
      <c r="J147" s="270">
        <v>258574.6</v>
      </c>
      <c r="N147" s="278">
        <v>1341.31</v>
      </c>
      <c r="S147" s="270">
        <v>-1274550.05</v>
      </c>
      <c r="T147" s="270">
        <v>2606531.4300000002</v>
      </c>
      <c r="W147" s="100">
        <v>1246940</v>
      </c>
      <c r="Y147" s="100">
        <v>595.79999999999995</v>
      </c>
      <c r="Z147" s="100">
        <v>1160060</v>
      </c>
      <c r="AB147" s="100">
        <v>31500</v>
      </c>
      <c r="AC147" s="127">
        <v>1233329</v>
      </c>
      <c r="AD147" s="127">
        <v>7040</v>
      </c>
      <c r="AF147" s="127">
        <v>1321524.5</v>
      </c>
      <c r="AG147" s="127">
        <v>41072.129999999997</v>
      </c>
      <c r="AK147" s="127">
        <v>5979.34</v>
      </c>
      <c r="AO147" s="103">
        <f t="shared" si="15"/>
        <v>695291.8600000001</v>
      </c>
      <c r="AP147" s="37">
        <f t="shared" si="16"/>
        <v>1341.31</v>
      </c>
      <c r="AQ147" s="26">
        <f t="shared" si="17"/>
        <v>693950.55</v>
      </c>
      <c r="AR147" s="17">
        <f t="shared" si="18"/>
        <v>2439095.7999999998</v>
      </c>
      <c r="AS147" s="19">
        <f t="shared" si="19"/>
        <v>2608944.9699999997</v>
      </c>
      <c r="AT147" s="32">
        <f t="shared" si="20"/>
        <v>-169849.16999999993</v>
      </c>
    </row>
    <row r="148" spans="1:46" x14ac:dyDescent="0.2">
      <c r="A148" t="s">
        <v>580</v>
      </c>
      <c r="B148" t="s">
        <v>581</v>
      </c>
      <c r="C148" s="97">
        <v>4975</v>
      </c>
      <c r="D148" s="74" t="s">
        <v>1414</v>
      </c>
      <c r="E148" s="270" t="s">
        <v>2343</v>
      </c>
      <c r="F148" s="126">
        <v>378780.4</v>
      </c>
      <c r="G148" s="126">
        <v>64300</v>
      </c>
      <c r="H148" s="126">
        <v>180322.03</v>
      </c>
      <c r="I148" s="270">
        <v>-103603.23</v>
      </c>
      <c r="J148" s="270">
        <v>-226334.36</v>
      </c>
      <c r="P148" s="278">
        <v>95668.46</v>
      </c>
      <c r="S148" s="270">
        <v>-1210247.45</v>
      </c>
      <c r="T148" s="270">
        <v>1289115.33</v>
      </c>
      <c r="W148" s="100">
        <v>707879.55</v>
      </c>
      <c r="X148" s="100">
        <v>232500</v>
      </c>
      <c r="Y148" s="100">
        <v>239.79</v>
      </c>
      <c r="Z148" s="100">
        <v>956070</v>
      </c>
      <c r="AC148" s="127">
        <v>1037947</v>
      </c>
      <c r="AD148" s="127">
        <v>5520</v>
      </c>
      <c r="AF148" s="127">
        <v>548222.21</v>
      </c>
      <c r="AG148" s="127">
        <v>180477</v>
      </c>
      <c r="AK148" s="127">
        <v>1588.63</v>
      </c>
      <c r="AO148" s="103">
        <f t="shared" si="15"/>
        <v>623402.43000000005</v>
      </c>
      <c r="AP148" s="37">
        <f t="shared" si="16"/>
        <v>95668.46</v>
      </c>
      <c r="AQ148" s="26">
        <f t="shared" si="17"/>
        <v>527733.97000000009</v>
      </c>
      <c r="AR148" s="17">
        <f t="shared" si="18"/>
        <v>1896689.34</v>
      </c>
      <c r="AS148" s="19">
        <f t="shared" si="19"/>
        <v>1773754.8399999999</v>
      </c>
      <c r="AT148" s="32">
        <f t="shared" si="20"/>
        <v>122934.50000000023</v>
      </c>
    </row>
    <row r="149" spans="1:46" x14ac:dyDescent="0.2">
      <c r="A149" t="s">
        <v>580</v>
      </c>
      <c r="B149" t="s">
        <v>581</v>
      </c>
      <c r="C149" s="97">
        <v>2059</v>
      </c>
      <c r="D149" s="74" t="s">
        <v>1415</v>
      </c>
      <c r="E149" s="270" t="s">
        <v>2344</v>
      </c>
      <c r="F149" s="126">
        <v>290278.09999999998</v>
      </c>
      <c r="G149" s="126">
        <v>0</v>
      </c>
      <c r="H149" s="126">
        <v>307063.28999999998</v>
      </c>
      <c r="I149" s="270">
        <v>1909373.69</v>
      </c>
      <c r="J149" s="270">
        <v>1014511.52</v>
      </c>
      <c r="P149" s="278">
        <v>837.84</v>
      </c>
      <c r="S149" s="270">
        <v>1189218.58</v>
      </c>
      <c r="T149" s="270">
        <v>2316929.4300000002</v>
      </c>
      <c r="W149" s="100">
        <v>715375.7</v>
      </c>
      <c r="X149" s="100">
        <v>145000</v>
      </c>
      <c r="Y149" s="100">
        <v>288.56</v>
      </c>
      <c r="Z149" s="100">
        <v>688770</v>
      </c>
      <c r="AC149" s="127">
        <v>795226</v>
      </c>
      <c r="AD149" s="127">
        <v>4966</v>
      </c>
      <c r="AF149" s="127">
        <v>532633.86</v>
      </c>
      <c r="AG149" s="127">
        <v>197027.14</v>
      </c>
      <c r="AK149" s="127">
        <v>680.51</v>
      </c>
      <c r="AO149" s="103">
        <f t="shared" si="15"/>
        <v>597341.3899999999</v>
      </c>
      <c r="AP149" s="37">
        <f t="shared" si="16"/>
        <v>837.84</v>
      </c>
      <c r="AQ149" s="26">
        <f t="shared" si="17"/>
        <v>596503.54999999993</v>
      </c>
      <c r="AR149" s="17">
        <f t="shared" si="18"/>
        <v>1549434.26</v>
      </c>
      <c r="AS149" s="19">
        <f t="shared" si="19"/>
        <v>1530533.51</v>
      </c>
      <c r="AT149" s="32">
        <f t="shared" si="20"/>
        <v>18900.75</v>
      </c>
    </row>
    <row r="150" spans="1:46" x14ac:dyDescent="0.2">
      <c r="A150" t="s">
        <v>580</v>
      </c>
      <c r="B150" t="s">
        <v>581</v>
      </c>
      <c r="C150" s="97">
        <v>1986</v>
      </c>
      <c r="D150" s="74" t="s">
        <v>1416</v>
      </c>
      <c r="E150" s="270" t="s">
        <v>2345</v>
      </c>
      <c r="F150" s="126">
        <v>250712.77</v>
      </c>
      <c r="G150" s="126">
        <v>0</v>
      </c>
      <c r="H150" s="126">
        <v>581809.72</v>
      </c>
      <c r="I150" s="270">
        <v>545496.06000000006</v>
      </c>
      <c r="J150" s="270">
        <v>124860.93</v>
      </c>
      <c r="N150" s="278">
        <v>30000</v>
      </c>
      <c r="P150" s="278">
        <v>143.61000000000001</v>
      </c>
      <c r="S150" s="270">
        <v>-1027100.58</v>
      </c>
      <c r="T150" s="270">
        <v>2601070</v>
      </c>
      <c r="W150" s="100">
        <v>825800</v>
      </c>
      <c r="X150" s="100">
        <v>60000</v>
      </c>
      <c r="Z150" s="100">
        <v>510120</v>
      </c>
      <c r="AC150" s="127">
        <v>599570</v>
      </c>
      <c r="AD150" s="127">
        <v>22064</v>
      </c>
      <c r="AF150" s="127">
        <v>764590.84</v>
      </c>
      <c r="AG150" s="127">
        <v>106646.71</v>
      </c>
      <c r="AO150" s="103">
        <f t="shared" si="15"/>
        <v>832522.49</v>
      </c>
      <c r="AP150" s="37">
        <f t="shared" si="16"/>
        <v>30143.61</v>
      </c>
      <c r="AQ150" s="26">
        <f t="shared" si="17"/>
        <v>802378.88</v>
      </c>
      <c r="AR150" s="17">
        <f t="shared" si="18"/>
        <v>1395920</v>
      </c>
      <c r="AS150" s="19">
        <f t="shared" si="19"/>
        <v>1492871.5499999998</v>
      </c>
      <c r="AT150" s="32">
        <f t="shared" si="20"/>
        <v>-96951.549999999814</v>
      </c>
    </row>
    <row r="151" spans="1:46" x14ac:dyDescent="0.2">
      <c r="A151" t="s">
        <v>584</v>
      </c>
      <c r="B151" t="s">
        <v>586</v>
      </c>
      <c r="C151" s="97">
        <v>2574</v>
      </c>
      <c r="D151" s="74" t="s">
        <v>1417</v>
      </c>
      <c r="E151" s="270" t="s">
        <v>2299</v>
      </c>
      <c r="F151" s="126">
        <v>152983.35</v>
      </c>
      <c r="G151" s="126">
        <v>0</v>
      </c>
      <c r="H151" s="126">
        <v>70266.850000000006</v>
      </c>
      <c r="I151" s="270">
        <v>958721.98</v>
      </c>
      <c r="J151" s="270">
        <v>57732.55</v>
      </c>
      <c r="O151" s="278">
        <v>7650</v>
      </c>
      <c r="S151" s="270">
        <v>-161616.71</v>
      </c>
      <c r="T151" s="270">
        <v>1440146.04</v>
      </c>
      <c r="W151" s="100">
        <v>664749.9</v>
      </c>
      <c r="Z151" s="100">
        <v>989840</v>
      </c>
      <c r="AC151" s="127">
        <v>1241840</v>
      </c>
      <c r="AF151" s="127">
        <v>269486.36</v>
      </c>
      <c r="AG151" s="127">
        <v>175413.14</v>
      </c>
      <c r="AO151" s="103">
        <f t="shared" si="15"/>
        <v>223250.2</v>
      </c>
      <c r="AP151" s="37">
        <f t="shared" si="16"/>
        <v>7650</v>
      </c>
      <c r="AQ151" s="26">
        <f t="shared" si="17"/>
        <v>215600.2</v>
      </c>
      <c r="AR151" s="17">
        <f t="shared" si="18"/>
        <v>1654589.9</v>
      </c>
      <c r="AS151" s="19">
        <f t="shared" si="19"/>
        <v>1686739.5</v>
      </c>
      <c r="AT151" s="32">
        <f t="shared" si="20"/>
        <v>-32149.600000000093</v>
      </c>
    </row>
    <row r="152" spans="1:46" x14ac:dyDescent="0.2">
      <c r="A152" t="s">
        <v>584</v>
      </c>
      <c r="B152" t="s">
        <v>586</v>
      </c>
      <c r="C152" s="97">
        <v>918</v>
      </c>
      <c r="D152" s="74" t="s">
        <v>1418</v>
      </c>
      <c r="E152" s="270" t="s">
        <v>2300</v>
      </c>
      <c r="F152" s="126">
        <v>236282.83</v>
      </c>
      <c r="G152" s="126">
        <v>0</v>
      </c>
      <c r="H152" s="126">
        <v>72646.710000000006</v>
      </c>
      <c r="I152" s="270">
        <v>163615.22</v>
      </c>
      <c r="J152" s="270">
        <v>-124401.43</v>
      </c>
      <c r="O152" s="278">
        <v>16850</v>
      </c>
      <c r="S152" s="270">
        <v>-557381.53</v>
      </c>
      <c r="T152" s="270">
        <v>1115345.6000000001</v>
      </c>
      <c r="W152" s="100">
        <v>538369.72</v>
      </c>
      <c r="Y152" s="100">
        <v>234.37</v>
      </c>
      <c r="Z152" s="100">
        <v>768873</v>
      </c>
      <c r="AC152" s="127">
        <v>831333</v>
      </c>
      <c r="AF152" s="127">
        <v>274705.90000000002</v>
      </c>
      <c r="AG152" s="127">
        <v>418487.93</v>
      </c>
      <c r="AO152" s="103">
        <f t="shared" si="15"/>
        <v>308929.53999999998</v>
      </c>
      <c r="AP152" s="37">
        <f t="shared" si="16"/>
        <v>16850</v>
      </c>
      <c r="AQ152" s="26">
        <f t="shared" si="17"/>
        <v>292079.53999999998</v>
      </c>
      <c r="AR152" s="17">
        <f t="shared" si="18"/>
        <v>1307477.0899999999</v>
      </c>
      <c r="AS152" s="19">
        <f t="shared" si="19"/>
        <v>1524526.8299999998</v>
      </c>
      <c r="AT152" s="32">
        <f t="shared" si="20"/>
        <v>-217049.74</v>
      </c>
    </row>
    <row r="153" spans="1:46" x14ac:dyDescent="0.2">
      <c r="A153" t="s">
        <v>584</v>
      </c>
      <c r="B153" t="s">
        <v>586</v>
      </c>
      <c r="C153" s="97">
        <v>4046</v>
      </c>
      <c r="D153" s="74" t="s">
        <v>1419</v>
      </c>
      <c r="E153" s="270" t="s">
        <v>2303</v>
      </c>
      <c r="F153" s="126">
        <v>152015.22</v>
      </c>
      <c r="G153" s="126">
        <v>0</v>
      </c>
      <c r="H153" s="126">
        <v>128678.21</v>
      </c>
      <c r="I153" s="270">
        <v>571679.31000000006</v>
      </c>
      <c r="J153" s="270">
        <v>100413.04</v>
      </c>
      <c r="O153" s="278">
        <v>76400</v>
      </c>
      <c r="S153" s="270">
        <v>-278918.59999999998</v>
      </c>
      <c r="T153" s="270">
        <v>1161019.07</v>
      </c>
      <c r="W153" s="100">
        <v>914169.62</v>
      </c>
      <c r="Y153" s="100">
        <v>201.66</v>
      </c>
      <c r="Z153" s="100">
        <v>879630</v>
      </c>
      <c r="AC153" s="127">
        <v>1187880</v>
      </c>
      <c r="AF153" s="127">
        <v>502472.33</v>
      </c>
      <c r="AG153" s="127">
        <v>86716.64</v>
      </c>
      <c r="AK153" s="127">
        <v>980</v>
      </c>
      <c r="AO153" s="103">
        <f t="shared" si="15"/>
        <v>280693.43</v>
      </c>
      <c r="AP153" s="37">
        <f t="shared" si="16"/>
        <v>76400</v>
      </c>
      <c r="AQ153" s="26">
        <f t="shared" si="17"/>
        <v>204293.43</v>
      </c>
      <c r="AR153" s="17">
        <f t="shared" si="18"/>
        <v>1794001.28</v>
      </c>
      <c r="AS153" s="19">
        <f t="shared" si="19"/>
        <v>1778048.97</v>
      </c>
      <c r="AT153" s="32">
        <f t="shared" si="20"/>
        <v>15952.310000000056</v>
      </c>
    </row>
    <row r="154" spans="1:46" x14ac:dyDescent="0.2">
      <c r="A154" t="s">
        <v>584</v>
      </c>
      <c r="B154" t="s">
        <v>586</v>
      </c>
      <c r="C154" s="97">
        <v>1868</v>
      </c>
      <c r="D154" s="74" t="s">
        <v>1420</v>
      </c>
      <c r="E154" s="270" t="s">
        <v>2352</v>
      </c>
      <c r="F154" s="126">
        <v>146245.24</v>
      </c>
      <c r="G154" s="126">
        <v>0</v>
      </c>
      <c r="H154" s="126">
        <v>31633.95</v>
      </c>
      <c r="I154" s="270">
        <v>1291033.24</v>
      </c>
      <c r="J154" s="270">
        <v>368596.95</v>
      </c>
      <c r="O154" s="278">
        <v>51125</v>
      </c>
      <c r="S154" s="270">
        <v>-215678.04</v>
      </c>
      <c r="T154" s="270">
        <v>1993235.29</v>
      </c>
      <c r="W154" s="100">
        <v>539126.86</v>
      </c>
      <c r="Y154" s="100">
        <v>117.43</v>
      </c>
      <c r="Z154" s="100">
        <v>925200</v>
      </c>
      <c r="AC154" s="127">
        <v>1005700</v>
      </c>
      <c r="AF154" s="127">
        <v>266487.34999999998</v>
      </c>
      <c r="AG154" s="127">
        <v>174061.81</v>
      </c>
      <c r="AO154" s="103">
        <f t="shared" si="15"/>
        <v>177879.19</v>
      </c>
      <c r="AP154" s="37">
        <f t="shared" si="16"/>
        <v>51125</v>
      </c>
      <c r="AQ154" s="26">
        <f t="shared" si="17"/>
        <v>126754.19</v>
      </c>
      <c r="AR154" s="17">
        <f t="shared" si="18"/>
        <v>1464444.29</v>
      </c>
      <c r="AS154" s="19">
        <f t="shared" si="19"/>
        <v>1446249.1600000001</v>
      </c>
      <c r="AT154" s="32">
        <f t="shared" si="20"/>
        <v>18195.129999999888</v>
      </c>
    </row>
    <row r="157" spans="1:46" x14ac:dyDescent="0.2">
      <c r="D157" s="56"/>
    </row>
    <row r="158" spans="1:46" x14ac:dyDescent="0.2">
      <c r="D158" s="56"/>
    </row>
    <row r="159" spans="1:46" x14ac:dyDescent="0.2">
      <c r="D159" s="56"/>
    </row>
    <row r="160" spans="1:46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T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7"/>
  <sheetViews>
    <sheetView topLeftCell="A9" zoomScaleNormal="100" workbookViewId="0">
      <selection activeCell="N21" sqref="N21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20.125" style="112" customWidth="1"/>
    <col min="9" max="9" width="8.625" style="112" bestFit="1" customWidth="1"/>
    <col min="10" max="10" width="8.25" style="112" bestFit="1" customWidth="1"/>
    <col min="11" max="255" width="9" style="112"/>
    <col min="256" max="256" width="7.125" style="112" customWidth="1"/>
    <col min="257" max="257" width="12.75" style="112" customWidth="1"/>
    <col min="258" max="258" width="12.875" style="112" customWidth="1"/>
    <col min="259" max="262" width="10.375" style="112" customWidth="1"/>
    <col min="263" max="263" width="65.25" style="112" customWidth="1"/>
    <col min="264" max="511" width="9" style="112"/>
    <col min="512" max="512" width="7.125" style="112" customWidth="1"/>
    <col min="513" max="513" width="12.75" style="112" customWidth="1"/>
    <col min="514" max="514" width="12.875" style="112" customWidth="1"/>
    <col min="515" max="518" width="10.375" style="112" customWidth="1"/>
    <col min="519" max="519" width="65.25" style="112" customWidth="1"/>
    <col min="520" max="767" width="9" style="112"/>
    <col min="768" max="768" width="7.125" style="112" customWidth="1"/>
    <col min="769" max="769" width="12.75" style="112" customWidth="1"/>
    <col min="770" max="770" width="12.875" style="112" customWidth="1"/>
    <col min="771" max="774" width="10.375" style="112" customWidth="1"/>
    <col min="775" max="775" width="65.25" style="112" customWidth="1"/>
    <col min="776" max="1023" width="9" style="112"/>
    <col min="1024" max="1024" width="7.125" style="112" customWidth="1"/>
    <col min="1025" max="1025" width="12.75" style="112" customWidth="1"/>
    <col min="1026" max="1026" width="12.875" style="112" customWidth="1"/>
    <col min="1027" max="1030" width="10.375" style="112" customWidth="1"/>
    <col min="1031" max="1031" width="65.25" style="112" customWidth="1"/>
    <col min="1032" max="1279" width="9" style="112"/>
    <col min="1280" max="1280" width="7.125" style="112" customWidth="1"/>
    <col min="1281" max="1281" width="12.75" style="112" customWidth="1"/>
    <col min="1282" max="1282" width="12.875" style="112" customWidth="1"/>
    <col min="1283" max="1286" width="10.375" style="112" customWidth="1"/>
    <col min="1287" max="1287" width="65.25" style="112" customWidth="1"/>
    <col min="1288" max="1535" width="9" style="112"/>
    <col min="1536" max="1536" width="7.125" style="112" customWidth="1"/>
    <col min="1537" max="1537" width="12.75" style="112" customWidth="1"/>
    <col min="1538" max="1538" width="12.875" style="112" customWidth="1"/>
    <col min="1539" max="1542" width="10.375" style="112" customWidth="1"/>
    <col min="1543" max="1543" width="65.25" style="112" customWidth="1"/>
    <col min="1544" max="1791" width="9" style="112"/>
    <col min="1792" max="1792" width="7.125" style="112" customWidth="1"/>
    <col min="1793" max="1793" width="12.75" style="112" customWidth="1"/>
    <col min="1794" max="1794" width="12.875" style="112" customWidth="1"/>
    <col min="1795" max="1798" width="10.375" style="112" customWidth="1"/>
    <col min="1799" max="1799" width="65.25" style="112" customWidth="1"/>
    <col min="1800" max="2047" width="9" style="112"/>
    <col min="2048" max="2048" width="7.125" style="112" customWidth="1"/>
    <col min="2049" max="2049" width="12.75" style="112" customWidth="1"/>
    <col min="2050" max="2050" width="12.875" style="112" customWidth="1"/>
    <col min="2051" max="2054" width="10.375" style="112" customWidth="1"/>
    <col min="2055" max="2055" width="65.25" style="112" customWidth="1"/>
    <col min="2056" max="2303" width="9" style="112"/>
    <col min="2304" max="2304" width="7.125" style="112" customWidth="1"/>
    <col min="2305" max="2305" width="12.75" style="112" customWidth="1"/>
    <col min="2306" max="2306" width="12.875" style="112" customWidth="1"/>
    <col min="2307" max="2310" width="10.375" style="112" customWidth="1"/>
    <col min="2311" max="2311" width="65.25" style="112" customWidth="1"/>
    <col min="2312" max="2559" width="9" style="112"/>
    <col min="2560" max="2560" width="7.125" style="112" customWidth="1"/>
    <col min="2561" max="2561" width="12.75" style="112" customWidth="1"/>
    <col min="2562" max="2562" width="12.875" style="112" customWidth="1"/>
    <col min="2563" max="2566" width="10.375" style="112" customWidth="1"/>
    <col min="2567" max="2567" width="65.25" style="112" customWidth="1"/>
    <col min="2568" max="2815" width="9" style="112"/>
    <col min="2816" max="2816" width="7.125" style="112" customWidth="1"/>
    <col min="2817" max="2817" width="12.75" style="112" customWidth="1"/>
    <col min="2818" max="2818" width="12.875" style="112" customWidth="1"/>
    <col min="2819" max="2822" width="10.375" style="112" customWidth="1"/>
    <col min="2823" max="2823" width="65.25" style="112" customWidth="1"/>
    <col min="2824" max="3071" width="9" style="112"/>
    <col min="3072" max="3072" width="7.125" style="112" customWidth="1"/>
    <col min="3073" max="3073" width="12.75" style="112" customWidth="1"/>
    <col min="3074" max="3074" width="12.875" style="112" customWidth="1"/>
    <col min="3075" max="3078" width="10.375" style="112" customWidth="1"/>
    <col min="3079" max="3079" width="65.25" style="112" customWidth="1"/>
    <col min="3080" max="3327" width="9" style="112"/>
    <col min="3328" max="3328" width="7.125" style="112" customWidth="1"/>
    <col min="3329" max="3329" width="12.75" style="112" customWidth="1"/>
    <col min="3330" max="3330" width="12.875" style="112" customWidth="1"/>
    <col min="3331" max="3334" width="10.375" style="112" customWidth="1"/>
    <col min="3335" max="3335" width="65.25" style="112" customWidth="1"/>
    <col min="3336" max="3583" width="9" style="112"/>
    <col min="3584" max="3584" width="7.125" style="112" customWidth="1"/>
    <col min="3585" max="3585" width="12.75" style="112" customWidth="1"/>
    <col min="3586" max="3586" width="12.875" style="112" customWidth="1"/>
    <col min="3587" max="3590" width="10.375" style="112" customWidth="1"/>
    <col min="3591" max="3591" width="65.25" style="112" customWidth="1"/>
    <col min="3592" max="3839" width="9" style="112"/>
    <col min="3840" max="3840" width="7.125" style="112" customWidth="1"/>
    <col min="3841" max="3841" width="12.75" style="112" customWidth="1"/>
    <col min="3842" max="3842" width="12.875" style="112" customWidth="1"/>
    <col min="3843" max="3846" width="10.375" style="112" customWidth="1"/>
    <col min="3847" max="3847" width="65.25" style="112" customWidth="1"/>
    <col min="3848" max="4095" width="9" style="112"/>
    <col min="4096" max="4096" width="7.125" style="112" customWidth="1"/>
    <col min="4097" max="4097" width="12.75" style="112" customWidth="1"/>
    <col min="4098" max="4098" width="12.875" style="112" customWidth="1"/>
    <col min="4099" max="4102" width="10.375" style="112" customWidth="1"/>
    <col min="4103" max="4103" width="65.25" style="112" customWidth="1"/>
    <col min="4104" max="4351" width="9" style="112"/>
    <col min="4352" max="4352" width="7.125" style="112" customWidth="1"/>
    <col min="4353" max="4353" width="12.75" style="112" customWidth="1"/>
    <col min="4354" max="4354" width="12.875" style="112" customWidth="1"/>
    <col min="4355" max="4358" width="10.375" style="112" customWidth="1"/>
    <col min="4359" max="4359" width="65.25" style="112" customWidth="1"/>
    <col min="4360" max="4607" width="9" style="112"/>
    <col min="4608" max="4608" width="7.125" style="112" customWidth="1"/>
    <col min="4609" max="4609" width="12.75" style="112" customWidth="1"/>
    <col min="4610" max="4610" width="12.875" style="112" customWidth="1"/>
    <col min="4611" max="4614" width="10.375" style="112" customWidth="1"/>
    <col min="4615" max="4615" width="65.25" style="112" customWidth="1"/>
    <col min="4616" max="4863" width="9" style="112"/>
    <col min="4864" max="4864" width="7.125" style="112" customWidth="1"/>
    <col min="4865" max="4865" width="12.75" style="112" customWidth="1"/>
    <col min="4866" max="4866" width="12.875" style="112" customWidth="1"/>
    <col min="4867" max="4870" width="10.375" style="112" customWidth="1"/>
    <col min="4871" max="4871" width="65.25" style="112" customWidth="1"/>
    <col min="4872" max="5119" width="9" style="112"/>
    <col min="5120" max="5120" width="7.125" style="112" customWidth="1"/>
    <col min="5121" max="5121" width="12.75" style="112" customWidth="1"/>
    <col min="5122" max="5122" width="12.875" style="112" customWidth="1"/>
    <col min="5123" max="5126" width="10.375" style="112" customWidth="1"/>
    <col min="5127" max="5127" width="65.25" style="112" customWidth="1"/>
    <col min="5128" max="5375" width="9" style="112"/>
    <col min="5376" max="5376" width="7.125" style="112" customWidth="1"/>
    <col min="5377" max="5377" width="12.75" style="112" customWidth="1"/>
    <col min="5378" max="5378" width="12.875" style="112" customWidth="1"/>
    <col min="5379" max="5382" width="10.375" style="112" customWidth="1"/>
    <col min="5383" max="5383" width="65.25" style="112" customWidth="1"/>
    <col min="5384" max="5631" width="9" style="112"/>
    <col min="5632" max="5632" width="7.125" style="112" customWidth="1"/>
    <col min="5633" max="5633" width="12.75" style="112" customWidth="1"/>
    <col min="5634" max="5634" width="12.875" style="112" customWidth="1"/>
    <col min="5635" max="5638" width="10.375" style="112" customWidth="1"/>
    <col min="5639" max="5639" width="65.25" style="112" customWidth="1"/>
    <col min="5640" max="5887" width="9" style="112"/>
    <col min="5888" max="5888" width="7.125" style="112" customWidth="1"/>
    <col min="5889" max="5889" width="12.75" style="112" customWidth="1"/>
    <col min="5890" max="5890" width="12.875" style="112" customWidth="1"/>
    <col min="5891" max="5894" width="10.375" style="112" customWidth="1"/>
    <col min="5895" max="5895" width="65.25" style="112" customWidth="1"/>
    <col min="5896" max="6143" width="9" style="112"/>
    <col min="6144" max="6144" width="7.125" style="112" customWidth="1"/>
    <col min="6145" max="6145" width="12.75" style="112" customWidth="1"/>
    <col min="6146" max="6146" width="12.875" style="112" customWidth="1"/>
    <col min="6147" max="6150" width="10.375" style="112" customWidth="1"/>
    <col min="6151" max="6151" width="65.25" style="112" customWidth="1"/>
    <col min="6152" max="6399" width="9" style="112"/>
    <col min="6400" max="6400" width="7.125" style="112" customWidth="1"/>
    <col min="6401" max="6401" width="12.75" style="112" customWidth="1"/>
    <col min="6402" max="6402" width="12.875" style="112" customWidth="1"/>
    <col min="6403" max="6406" width="10.375" style="112" customWidth="1"/>
    <col min="6407" max="6407" width="65.25" style="112" customWidth="1"/>
    <col min="6408" max="6655" width="9" style="112"/>
    <col min="6656" max="6656" width="7.125" style="112" customWidth="1"/>
    <col min="6657" max="6657" width="12.75" style="112" customWidth="1"/>
    <col min="6658" max="6658" width="12.875" style="112" customWidth="1"/>
    <col min="6659" max="6662" width="10.375" style="112" customWidth="1"/>
    <col min="6663" max="6663" width="65.25" style="112" customWidth="1"/>
    <col min="6664" max="6911" width="9" style="112"/>
    <col min="6912" max="6912" width="7.125" style="112" customWidth="1"/>
    <col min="6913" max="6913" width="12.75" style="112" customWidth="1"/>
    <col min="6914" max="6914" width="12.875" style="112" customWidth="1"/>
    <col min="6915" max="6918" width="10.375" style="112" customWidth="1"/>
    <col min="6919" max="6919" width="65.25" style="112" customWidth="1"/>
    <col min="6920" max="7167" width="9" style="112"/>
    <col min="7168" max="7168" width="7.125" style="112" customWidth="1"/>
    <col min="7169" max="7169" width="12.75" style="112" customWidth="1"/>
    <col min="7170" max="7170" width="12.875" style="112" customWidth="1"/>
    <col min="7171" max="7174" width="10.375" style="112" customWidth="1"/>
    <col min="7175" max="7175" width="65.25" style="112" customWidth="1"/>
    <col min="7176" max="7423" width="9" style="112"/>
    <col min="7424" max="7424" width="7.125" style="112" customWidth="1"/>
    <col min="7425" max="7425" width="12.75" style="112" customWidth="1"/>
    <col min="7426" max="7426" width="12.875" style="112" customWidth="1"/>
    <col min="7427" max="7430" width="10.375" style="112" customWidth="1"/>
    <col min="7431" max="7431" width="65.25" style="112" customWidth="1"/>
    <col min="7432" max="7679" width="9" style="112"/>
    <col min="7680" max="7680" width="7.125" style="112" customWidth="1"/>
    <col min="7681" max="7681" width="12.75" style="112" customWidth="1"/>
    <col min="7682" max="7682" width="12.875" style="112" customWidth="1"/>
    <col min="7683" max="7686" width="10.375" style="112" customWidth="1"/>
    <col min="7687" max="7687" width="65.25" style="112" customWidth="1"/>
    <col min="7688" max="7935" width="9" style="112"/>
    <col min="7936" max="7936" width="7.125" style="112" customWidth="1"/>
    <col min="7937" max="7937" width="12.75" style="112" customWidth="1"/>
    <col min="7938" max="7938" width="12.875" style="112" customWidth="1"/>
    <col min="7939" max="7942" width="10.375" style="112" customWidth="1"/>
    <col min="7943" max="7943" width="65.25" style="112" customWidth="1"/>
    <col min="7944" max="8191" width="9" style="112"/>
    <col min="8192" max="8192" width="7.125" style="112" customWidth="1"/>
    <col min="8193" max="8193" width="12.75" style="112" customWidth="1"/>
    <col min="8194" max="8194" width="12.875" style="112" customWidth="1"/>
    <col min="8195" max="8198" width="10.375" style="112" customWidth="1"/>
    <col min="8199" max="8199" width="65.25" style="112" customWidth="1"/>
    <col min="8200" max="8447" width="9" style="112"/>
    <col min="8448" max="8448" width="7.125" style="112" customWidth="1"/>
    <col min="8449" max="8449" width="12.75" style="112" customWidth="1"/>
    <col min="8450" max="8450" width="12.875" style="112" customWidth="1"/>
    <col min="8451" max="8454" width="10.375" style="112" customWidth="1"/>
    <col min="8455" max="8455" width="65.25" style="112" customWidth="1"/>
    <col min="8456" max="8703" width="9" style="112"/>
    <col min="8704" max="8704" width="7.125" style="112" customWidth="1"/>
    <col min="8705" max="8705" width="12.75" style="112" customWidth="1"/>
    <col min="8706" max="8706" width="12.875" style="112" customWidth="1"/>
    <col min="8707" max="8710" width="10.375" style="112" customWidth="1"/>
    <col min="8711" max="8711" width="65.25" style="112" customWidth="1"/>
    <col min="8712" max="8959" width="9" style="112"/>
    <col min="8960" max="8960" width="7.125" style="112" customWidth="1"/>
    <col min="8961" max="8961" width="12.75" style="112" customWidth="1"/>
    <col min="8962" max="8962" width="12.875" style="112" customWidth="1"/>
    <col min="8963" max="8966" width="10.375" style="112" customWidth="1"/>
    <col min="8967" max="8967" width="65.25" style="112" customWidth="1"/>
    <col min="8968" max="9215" width="9" style="112"/>
    <col min="9216" max="9216" width="7.125" style="112" customWidth="1"/>
    <col min="9217" max="9217" width="12.75" style="112" customWidth="1"/>
    <col min="9218" max="9218" width="12.875" style="112" customWidth="1"/>
    <col min="9219" max="9222" width="10.375" style="112" customWidth="1"/>
    <col min="9223" max="9223" width="65.25" style="112" customWidth="1"/>
    <col min="9224" max="9471" width="9" style="112"/>
    <col min="9472" max="9472" width="7.125" style="112" customWidth="1"/>
    <col min="9473" max="9473" width="12.75" style="112" customWidth="1"/>
    <col min="9474" max="9474" width="12.875" style="112" customWidth="1"/>
    <col min="9475" max="9478" width="10.375" style="112" customWidth="1"/>
    <col min="9479" max="9479" width="65.25" style="112" customWidth="1"/>
    <col min="9480" max="9727" width="9" style="112"/>
    <col min="9728" max="9728" width="7.125" style="112" customWidth="1"/>
    <col min="9729" max="9729" width="12.75" style="112" customWidth="1"/>
    <col min="9730" max="9730" width="12.875" style="112" customWidth="1"/>
    <col min="9731" max="9734" width="10.375" style="112" customWidth="1"/>
    <col min="9735" max="9735" width="65.25" style="112" customWidth="1"/>
    <col min="9736" max="9983" width="9" style="112"/>
    <col min="9984" max="9984" width="7.125" style="112" customWidth="1"/>
    <col min="9985" max="9985" width="12.75" style="112" customWidth="1"/>
    <col min="9986" max="9986" width="12.875" style="112" customWidth="1"/>
    <col min="9987" max="9990" width="10.375" style="112" customWidth="1"/>
    <col min="9991" max="9991" width="65.25" style="112" customWidth="1"/>
    <col min="9992" max="10239" width="9" style="112"/>
    <col min="10240" max="10240" width="7.125" style="112" customWidth="1"/>
    <col min="10241" max="10241" width="12.75" style="112" customWidth="1"/>
    <col min="10242" max="10242" width="12.875" style="112" customWidth="1"/>
    <col min="10243" max="10246" width="10.375" style="112" customWidth="1"/>
    <col min="10247" max="10247" width="65.25" style="112" customWidth="1"/>
    <col min="10248" max="10495" width="9" style="112"/>
    <col min="10496" max="10496" width="7.125" style="112" customWidth="1"/>
    <col min="10497" max="10497" width="12.75" style="112" customWidth="1"/>
    <col min="10498" max="10498" width="12.875" style="112" customWidth="1"/>
    <col min="10499" max="10502" width="10.375" style="112" customWidth="1"/>
    <col min="10503" max="10503" width="65.25" style="112" customWidth="1"/>
    <col min="10504" max="10751" width="9" style="112"/>
    <col min="10752" max="10752" width="7.125" style="112" customWidth="1"/>
    <col min="10753" max="10753" width="12.75" style="112" customWidth="1"/>
    <col min="10754" max="10754" width="12.875" style="112" customWidth="1"/>
    <col min="10755" max="10758" width="10.375" style="112" customWidth="1"/>
    <col min="10759" max="10759" width="65.25" style="112" customWidth="1"/>
    <col min="10760" max="11007" width="9" style="112"/>
    <col min="11008" max="11008" width="7.125" style="112" customWidth="1"/>
    <col min="11009" max="11009" width="12.75" style="112" customWidth="1"/>
    <col min="11010" max="11010" width="12.875" style="112" customWidth="1"/>
    <col min="11011" max="11014" width="10.375" style="112" customWidth="1"/>
    <col min="11015" max="11015" width="65.25" style="112" customWidth="1"/>
    <col min="11016" max="11263" width="9" style="112"/>
    <col min="11264" max="11264" width="7.125" style="112" customWidth="1"/>
    <col min="11265" max="11265" width="12.75" style="112" customWidth="1"/>
    <col min="11266" max="11266" width="12.875" style="112" customWidth="1"/>
    <col min="11267" max="11270" width="10.375" style="112" customWidth="1"/>
    <col min="11271" max="11271" width="65.25" style="112" customWidth="1"/>
    <col min="11272" max="11519" width="9" style="112"/>
    <col min="11520" max="11520" width="7.125" style="112" customWidth="1"/>
    <col min="11521" max="11521" width="12.75" style="112" customWidth="1"/>
    <col min="11522" max="11522" width="12.875" style="112" customWidth="1"/>
    <col min="11523" max="11526" width="10.375" style="112" customWidth="1"/>
    <col min="11527" max="11527" width="65.25" style="112" customWidth="1"/>
    <col min="11528" max="11775" width="9" style="112"/>
    <col min="11776" max="11776" width="7.125" style="112" customWidth="1"/>
    <col min="11777" max="11777" width="12.75" style="112" customWidth="1"/>
    <col min="11778" max="11778" width="12.875" style="112" customWidth="1"/>
    <col min="11779" max="11782" width="10.375" style="112" customWidth="1"/>
    <col min="11783" max="11783" width="65.25" style="112" customWidth="1"/>
    <col min="11784" max="12031" width="9" style="112"/>
    <col min="12032" max="12032" width="7.125" style="112" customWidth="1"/>
    <col min="12033" max="12033" width="12.75" style="112" customWidth="1"/>
    <col min="12034" max="12034" width="12.875" style="112" customWidth="1"/>
    <col min="12035" max="12038" width="10.375" style="112" customWidth="1"/>
    <col min="12039" max="12039" width="65.25" style="112" customWidth="1"/>
    <col min="12040" max="12287" width="9" style="112"/>
    <col min="12288" max="12288" width="7.125" style="112" customWidth="1"/>
    <col min="12289" max="12289" width="12.75" style="112" customWidth="1"/>
    <col min="12290" max="12290" width="12.875" style="112" customWidth="1"/>
    <col min="12291" max="12294" width="10.375" style="112" customWidth="1"/>
    <col min="12295" max="12295" width="65.25" style="112" customWidth="1"/>
    <col min="12296" max="12543" width="9" style="112"/>
    <col min="12544" max="12544" width="7.125" style="112" customWidth="1"/>
    <col min="12545" max="12545" width="12.75" style="112" customWidth="1"/>
    <col min="12546" max="12546" width="12.875" style="112" customWidth="1"/>
    <col min="12547" max="12550" width="10.375" style="112" customWidth="1"/>
    <col min="12551" max="12551" width="65.25" style="112" customWidth="1"/>
    <col min="12552" max="12799" width="9" style="112"/>
    <col min="12800" max="12800" width="7.125" style="112" customWidth="1"/>
    <col min="12801" max="12801" width="12.75" style="112" customWidth="1"/>
    <col min="12802" max="12802" width="12.875" style="112" customWidth="1"/>
    <col min="12803" max="12806" width="10.375" style="112" customWidth="1"/>
    <col min="12807" max="12807" width="65.25" style="112" customWidth="1"/>
    <col min="12808" max="13055" width="9" style="112"/>
    <col min="13056" max="13056" width="7.125" style="112" customWidth="1"/>
    <col min="13057" max="13057" width="12.75" style="112" customWidth="1"/>
    <col min="13058" max="13058" width="12.875" style="112" customWidth="1"/>
    <col min="13059" max="13062" width="10.375" style="112" customWidth="1"/>
    <col min="13063" max="13063" width="65.25" style="112" customWidth="1"/>
    <col min="13064" max="13311" width="9" style="112"/>
    <col min="13312" max="13312" width="7.125" style="112" customWidth="1"/>
    <col min="13313" max="13313" width="12.75" style="112" customWidth="1"/>
    <col min="13314" max="13314" width="12.875" style="112" customWidth="1"/>
    <col min="13315" max="13318" width="10.375" style="112" customWidth="1"/>
    <col min="13319" max="13319" width="65.25" style="112" customWidth="1"/>
    <col min="13320" max="13567" width="9" style="112"/>
    <col min="13568" max="13568" width="7.125" style="112" customWidth="1"/>
    <col min="13569" max="13569" width="12.75" style="112" customWidth="1"/>
    <col min="13570" max="13570" width="12.875" style="112" customWidth="1"/>
    <col min="13571" max="13574" width="10.375" style="112" customWidth="1"/>
    <col min="13575" max="13575" width="65.25" style="112" customWidth="1"/>
    <col min="13576" max="13823" width="9" style="112"/>
    <col min="13824" max="13824" width="7.125" style="112" customWidth="1"/>
    <col min="13825" max="13825" width="12.75" style="112" customWidth="1"/>
    <col min="13826" max="13826" width="12.875" style="112" customWidth="1"/>
    <col min="13827" max="13830" width="10.375" style="112" customWidth="1"/>
    <col min="13831" max="13831" width="65.25" style="112" customWidth="1"/>
    <col min="13832" max="14079" width="9" style="112"/>
    <col min="14080" max="14080" width="7.125" style="112" customWidth="1"/>
    <col min="14081" max="14081" width="12.75" style="112" customWidth="1"/>
    <col min="14082" max="14082" width="12.875" style="112" customWidth="1"/>
    <col min="14083" max="14086" width="10.375" style="112" customWidth="1"/>
    <col min="14087" max="14087" width="65.25" style="112" customWidth="1"/>
    <col min="14088" max="14335" width="9" style="112"/>
    <col min="14336" max="14336" width="7.125" style="112" customWidth="1"/>
    <col min="14337" max="14337" width="12.75" style="112" customWidth="1"/>
    <col min="14338" max="14338" width="12.875" style="112" customWidth="1"/>
    <col min="14339" max="14342" width="10.375" style="112" customWidth="1"/>
    <col min="14343" max="14343" width="65.25" style="112" customWidth="1"/>
    <col min="14344" max="14591" width="9" style="112"/>
    <col min="14592" max="14592" width="7.125" style="112" customWidth="1"/>
    <col min="14593" max="14593" width="12.75" style="112" customWidth="1"/>
    <col min="14594" max="14594" width="12.875" style="112" customWidth="1"/>
    <col min="14595" max="14598" width="10.375" style="112" customWidth="1"/>
    <col min="14599" max="14599" width="65.25" style="112" customWidth="1"/>
    <col min="14600" max="14847" width="9" style="112"/>
    <col min="14848" max="14848" width="7.125" style="112" customWidth="1"/>
    <col min="14849" max="14849" width="12.75" style="112" customWidth="1"/>
    <col min="14850" max="14850" width="12.875" style="112" customWidth="1"/>
    <col min="14851" max="14854" width="10.375" style="112" customWidth="1"/>
    <col min="14855" max="14855" width="65.25" style="112" customWidth="1"/>
    <col min="14856" max="15103" width="9" style="112"/>
    <col min="15104" max="15104" width="7.125" style="112" customWidth="1"/>
    <col min="15105" max="15105" width="12.75" style="112" customWidth="1"/>
    <col min="15106" max="15106" width="12.875" style="112" customWidth="1"/>
    <col min="15107" max="15110" width="10.375" style="112" customWidth="1"/>
    <col min="15111" max="15111" width="65.25" style="112" customWidth="1"/>
    <col min="15112" max="15359" width="9" style="112"/>
    <col min="15360" max="15360" width="7.125" style="112" customWidth="1"/>
    <col min="15361" max="15361" width="12.75" style="112" customWidth="1"/>
    <col min="15362" max="15362" width="12.875" style="112" customWidth="1"/>
    <col min="15363" max="15366" width="10.375" style="112" customWidth="1"/>
    <col min="15367" max="15367" width="65.25" style="112" customWidth="1"/>
    <col min="15368" max="15615" width="9" style="112"/>
    <col min="15616" max="15616" width="7.125" style="112" customWidth="1"/>
    <col min="15617" max="15617" width="12.75" style="112" customWidth="1"/>
    <col min="15618" max="15618" width="12.875" style="112" customWidth="1"/>
    <col min="15619" max="15622" width="10.375" style="112" customWidth="1"/>
    <col min="15623" max="15623" width="65.25" style="112" customWidth="1"/>
    <col min="15624" max="15871" width="9" style="112"/>
    <col min="15872" max="15872" width="7.125" style="112" customWidth="1"/>
    <col min="15873" max="15873" width="12.75" style="112" customWidth="1"/>
    <col min="15874" max="15874" width="12.875" style="112" customWidth="1"/>
    <col min="15875" max="15878" width="10.375" style="112" customWidth="1"/>
    <col min="15879" max="15879" width="65.25" style="112" customWidth="1"/>
    <col min="15880" max="16127" width="9" style="112"/>
    <col min="16128" max="16128" width="7.125" style="112" customWidth="1"/>
    <col min="16129" max="16129" width="12.75" style="112" customWidth="1"/>
    <col min="16130" max="16130" width="12.875" style="112" customWidth="1"/>
    <col min="16131" max="16134" width="10.375" style="112" customWidth="1"/>
    <col min="16135" max="16135" width="65.25" style="112" customWidth="1"/>
    <col min="16136" max="16384" width="9" style="112"/>
  </cols>
  <sheetData>
    <row r="1" spans="1:14" ht="21" x14ac:dyDescent="0.35">
      <c r="A1" s="291" t="s">
        <v>1429</v>
      </c>
      <c r="B1" s="291"/>
      <c r="C1" s="291"/>
      <c r="D1" s="291"/>
      <c r="E1" s="291"/>
      <c r="F1" s="291"/>
      <c r="G1" s="291"/>
      <c r="H1" s="291"/>
    </row>
    <row r="2" spans="1:14" ht="21" x14ac:dyDescent="0.35">
      <c r="A2" s="292" t="s">
        <v>2358</v>
      </c>
      <c r="B2" s="292"/>
      <c r="C2" s="292"/>
      <c r="D2" s="292"/>
      <c r="E2" s="292"/>
      <c r="F2" s="292"/>
      <c r="G2" s="292"/>
      <c r="H2" s="292"/>
      <c r="K2" s="113"/>
      <c r="L2" s="114"/>
      <c r="M2" s="113"/>
      <c r="N2" s="114"/>
    </row>
    <row r="3" spans="1:14" s="115" customFormat="1" ht="42" x14ac:dyDescent="0.25">
      <c r="A3" s="293" t="s">
        <v>65</v>
      </c>
      <c r="B3" s="293" t="s">
        <v>1430</v>
      </c>
      <c r="C3" s="252" t="s">
        <v>1431</v>
      </c>
      <c r="D3" s="253" t="s">
        <v>1432</v>
      </c>
      <c r="E3" s="295" t="s">
        <v>66</v>
      </c>
      <c r="F3" s="254" t="s">
        <v>67</v>
      </c>
      <c r="G3" s="297" t="s">
        <v>66</v>
      </c>
      <c r="H3" s="293" t="s">
        <v>1433</v>
      </c>
    </row>
    <row r="4" spans="1:14" s="115" customFormat="1" ht="21" x14ac:dyDescent="0.25">
      <c r="A4" s="294"/>
      <c r="B4" s="294"/>
      <c r="C4" s="252" t="s">
        <v>1434</v>
      </c>
      <c r="D4" s="255" t="s">
        <v>1434</v>
      </c>
      <c r="E4" s="296"/>
      <c r="F4" s="254" t="s">
        <v>1434</v>
      </c>
      <c r="G4" s="298"/>
      <c r="H4" s="294"/>
      <c r="I4" s="115" t="s">
        <v>1435</v>
      </c>
      <c r="J4" s="115" t="s">
        <v>1426</v>
      </c>
    </row>
    <row r="5" spans="1:14" ht="21" x14ac:dyDescent="0.35">
      <c r="A5" s="213">
        <v>1</v>
      </c>
      <c r="B5" s="184" t="s">
        <v>59</v>
      </c>
      <c r="C5" s="256">
        <v>61</v>
      </c>
      <c r="D5" s="257">
        <v>61</v>
      </c>
      <c r="E5" s="258">
        <f t="shared" ref="E5:E12" si="0">D5/C5*100</f>
        <v>100</v>
      </c>
      <c r="F5" s="259">
        <v>0</v>
      </c>
      <c r="G5" s="260">
        <f t="shared" ref="G5:G12" si="1">F5/C5*100</f>
        <v>0</v>
      </c>
      <c r="H5" s="261"/>
    </row>
    <row r="6" spans="1:14" ht="21" x14ac:dyDescent="0.35">
      <c r="A6" s="213">
        <v>2</v>
      </c>
      <c r="B6" s="184" t="s">
        <v>63</v>
      </c>
      <c r="C6" s="256">
        <v>83</v>
      </c>
      <c r="D6" s="257">
        <f t="shared" ref="D6:D9" si="2">C6-F6</f>
        <v>83</v>
      </c>
      <c r="E6" s="258">
        <f t="shared" si="0"/>
        <v>100</v>
      </c>
      <c r="F6" s="259">
        <v>0</v>
      </c>
      <c r="G6" s="260">
        <f t="shared" si="1"/>
        <v>0</v>
      </c>
      <c r="H6" s="261"/>
    </row>
    <row r="7" spans="1:14" ht="21" x14ac:dyDescent="0.35">
      <c r="A7" s="213">
        <v>3</v>
      </c>
      <c r="B7" s="184" t="s">
        <v>64</v>
      </c>
      <c r="C7" s="256">
        <v>210</v>
      </c>
      <c r="D7" s="257">
        <v>210</v>
      </c>
      <c r="E7" s="258">
        <f t="shared" si="0"/>
        <v>100</v>
      </c>
      <c r="F7" s="259">
        <v>0</v>
      </c>
      <c r="G7" s="260">
        <f t="shared" si="1"/>
        <v>0</v>
      </c>
      <c r="H7" s="261"/>
      <c r="L7" s="114"/>
    </row>
    <row r="8" spans="1:14" ht="21" x14ac:dyDescent="0.35">
      <c r="A8" s="213">
        <v>4</v>
      </c>
      <c r="B8" s="184" t="s">
        <v>60</v>
      </c>
      <c r="C8" s="256">
        <v>127</v>
      </c>
      <c r="D8" s="257">
        <v>127</v>
      </c>
      <c r="E8" s="258">
        <f t="shared" si="0"/>
        <v>100</v>
      </c>
      <c r="F8" s="259">
        <v>0</v>
      </c>
      <c r="G8" s="260">
        <f t="shared" si="1"/>
        <v>0</v>
      </c>
      <c r="H8" s="184"/>
      <c r="L8" s="113"/>
    </row>
    <row r="9" spans="1:14" ht="21" x14ac:dyDescent="0.35">
      <c r="A9" s="213">
        <v>5</v>
      </c>
      <c r="B9" s="184" t="s">
        <v>62</v>
      </c>
      <c r="C9" s="256">
        <v>74</v>
      </c>
      <c r="D9" s="257">
        <f t="shared" si="2"/>
        <v>74</v>
      </c>
      <c r="E9" s="258">
        <f t="shared" si="0"/>
        <v>100</v>
      </c>
      <c r="F9" s="259">
        <v>0</v>
      </c>
      <c r="G9" s="260">
        <f t="shared" si="1"/>
        <v>0</v>
      </c>
      <c r="H9" s="184"/>
      <c r="L9" s="114"/>
      <c r="N9" s="117"/>
    </row>
    <row r="10" spans="1:14" ht="21" x14ac:dyDescent="0.35">
      <c r="A10" s="213">
        <v>6</v>
      </c>
      <c r="B10" s="184" t="s">
        <v>61</v>
      </c>
      <c r="C10" s="256">
        <v>168</v>
      </c>
      <c r="D10" s="257">
        <v>168</v>
      </c>
      <c r="E10" s="258">
        <f t="shared" si="0"/>
        <v>100</v>
      </c>
      <c r="F10" s="259">
        <v>0</v>
      </c>
      <c r="G10" s="260">
        <f t="shared" si="1"/>
        <v>0</v>
      </c>
      <c r="H10" s="184"/>
      <c r="L10" s="118"/>
    </row>
    <row r="11" spans="1:14" ht="21" x14ac:dyDescent="0.35">
      <c r="A11" s="213">
        <v>7</v>
      </c>
      <c r="B11" s="184" t="s">
        <v>58</v>
      </c>
      <c r="C11" s="256">
        <v>151</v>
      </c>
      <c r="D11" s="257">
        <v>151</v>
      </c>
      <c r="E11" s="258">
        <f t="shared" si="0"/>
        <v>100</v>
      </c>
      <c r="F11" s="259">
        <v>0</v>
      </c>
      <c r="G11" s="262">
        <f t="shared" si="1"/>
        <v>0</v>
      </c>
      <c r="H11" s="261"/>
      <c r="L11" s="118"/>
    </row>
    <row r="12" spans="1:14" ht="21.75" thickBot="1" x14ac:dyDescent="0.4">
      <c r="A12" s="286" t="s">
        <v>1436</v>
      </c>
      <c r="B12" s="287"/>
      <c r="C12" s="263">
        <f>SUM(C5:C11)</f>
        <v>874</v>
      </c>
      <c r="D12" s="264">
        <f>SUM(D5:D11)</f>
        <v>874</v>
      </c>
      <c r="E12" s="265">
        <f t="shared" si="0"/>
        <v>100</v>
      </c>
      <c r="F12" s="266">
        <f>SUM(F5:F11)</f>
        <v>0</v>
      </c>
      <c r="G12" s="267">
        <f t="shared" si="1"/>
        <v>0</v>
      </c>
      <c r="H12" s="268"/>
      <c r="I12" s="119">
        <f>E12+G12</f>
        <v>100</v>
      </c>
      <c r="J12" s="112">
        <f>D12+F12</f>
        <v>874</v>
      </c>
    </row>
    <row r="13" spans="1:14" ht="21.75" thickTop="1" x14ac:dyDescent="0.35">
      <c r="A13" s="136"/>
      <c r="B13" s="269" t="s">
        <v>1430</v>
      </c>
      <c r="C13" s="142" t="s">
        <v>1437</v>
      </c>
      <c r="D13" s="142" t="s">
        <v>1438</v>
      </c>
      <c r="E13" s="136"/>
      <c r="F13" s="136"/>
      <c r="G13" s="136"/>
      <c r="H13" s="136"/>
    </row>
    <row r="14" spans="1:14" x14ac:dyDescent="0.25">
      <c r="B14" s="116" t="s">
        <v>59</v>
      </c>
      <c r="C14" s="120">
        <f t="shared" ref="C14:C21" si="3">E5</f>
        <v>100</v>
      </c>
      <c r="D14" s="121">
        <f t="shared" ref="D14:D21" si="4">G5</f>
        <v>0</v>
      </c>
    </row>
    <row r="15" spans="1:14" x14ac:dyDescent="0.25">
      <c r="B15" s="116" t="s">
        <v>63</v>
      </c>
      <c r="C15" s="120">
        <f t="shared" si="3"/>
        <v>100</v>
      </c>
      <c r="D15" s="121">
        <f t="shared" si="4"/>
        <v>0</v>
      </c>
    </row>
    <row r="16" spans="1:14" x14ac:dyDescent="0.25">
      <c r="B16" s="116" t="s">
        <v>64</v>
      </c>
      <c r="C16" s="120">
        <f t="shared" si="3"/>
        <v>100</v>
      </c>
      <c r="D16" s="121">
        <f t="shared" si="4"/>
        <v>0</v>
      </c>
    </row>
    <row r="17" spans="2:4" x14ac:dyDescent="0.25">
      <c r="B17" s="116" t="s">
        <v>60</v>
      </c>
      <c r="C17" s="120">
        <f t="shared" si="3"/>
        <v>100</v>
      </c>
      <c r="D17" s="121">
        <f t="shared" si="4"/>
        <v>0</v>
      </c>
    </row>
    <row r="18" spans="2:4" x14ac:dyDescent="0.25">
      <c r="B18" s="116" t="s">
        <v>62</v>
      </c>
      <c r="C18" s="120">
        <f t="shared" si="3"/>
        <v>100</v>
      </c>
      <c r="D18" s="121">
        <f t="shared" si="4"/>
        <v>0</v>
      </c>
    </row>
    <row r="19" spans="2:4" x14ac:dyDescent="0.25">
      <c r="B19" s="116" t="s">
        <v>61</v>
      </c>
      <c r="C19" s="120">
        <f t="shared" si="3"/>
        <v>100</v>
      </c>
      <c r="D19" s="121">
        <f t="shared" si="4"/>
        <v>0</v>
      </c>
    </row>
    <row r="20" spans="2:4" x14ac:dyDescent="0.25">
      <c r="B20" s="116" t="s">
        <v>58</v>
      </c>
      <c r="C20" s="120">
        <f t="shared" si="3"/>
        <v>100</v>
      </c>
      <c r="D20" s="121">
        <f t="shared" si="4"/>
        <v>0</v>
      </c>
    </row>
    <row r="21" spans="2:4" x14ac:dyDescent="0.25">
      <c r="B21" s="118" t="s">
        <v>1436</v>
      </c>
      <c r="C21" s="120">
        <f t="shared" si="3"/>
        <v>100</v>
      </c>
      <c r="D21" s="121">
        <f t="shared" si="4"/>
        <v>0</v>
      </c>
    </row>
    <row r="22" spans="2:4" x14ac:dyDescent="0.25">
      <c r="C22" s="119"/>
    </row>
    <row r="33" spans="1:4" x14ac:dyDescent="0.25">
      <c r="A33" s="122" t="s">
        <v>1439</v>
      </c>
    </row>
    <row r="34" spans="1:4" x14ac:dyDescent="0.25">
      <c r="A34" s="122"/>
    </row>
    <row r="35" spans="1:4" x14ac:dyDescent="0.25">
      <c r="B35" s="123"/>
      <c r="C35" s="288"/>
      <c r="D35" s="288"/>
    </row>
    <row r="36" spans="1:4" x14ac:dyDescent="0.25">
      <c r="B36" s="122"/>
      <c r="C36" s="289"/>
      <c r="D36" s="289"/>
    </row>
    <row r="37" spans="1:4" x14ac:dyDescent="0.25">
      <c r="B37" s="122"/>
      <c r="C37" s="290"/>
      <c r="D37" s="290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55118110236220474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0" zoomScaleNormal="80" workbookViewId="0">
      <selection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299" t="s">
        <v>68</v>
      </c>
      <c r="N1" s="299"/>
    </row>
    <row r="2" spans="1:14" x14ac:dyDescent="0.3">
      <c r="A2" s="300" t="s">
        <v>69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x14ac:dyDescent="0.3">
      <c r="A3" s="300" t="s">
        <v>2358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4" x14ac:dyDescent="0.3">
      <c r="A4" s="332" t="s">
        <v>70</v>
      </c>
      <c r="B4" s="332"/>
      <c r="C4" s="301" t="s">
        <v>71</v>
      </c>
      <c r="D4" s="301"/>
      <c r="E4" s="332" t="s">
        <v>72</v>
      </c>
      <c r="F4" s="332"/>
      <c r="G4" s="332" t="s">
        <v>73</v>
      </c>
      <c r="H4" s="332"/>
      <c r="I4" s="332" t="s">
        <v>74</v>
      </c>
      <c r="J4" s="332"/>
      <c r="K4" s="332" t="s">
        <v>75</v>
      </c>
      <c r="L4" s="332"/>
      <c r="M4" s="331" t="s">
        <v>76</v>
      </c>
      <c r="N4" s="331"/>
    </row>
    <row r="5" spans="1:14" x14ac:dyDescent="0.3">
      <c r="A5" s="125" t="s">
        <v>77</v>
      </c>
      <c r="B5" s="5" t="s">
        <v>78</v>
      </c>
      <c r="C5" s="125" t="s">
        <v>77</v>
      </c>
      <c r="D5" s="5" t="s">
        <v>78</v>
      </c>
      <c r="E5" s="125" t="s">
        <v>77</v>
      </c>
      <c r="F5" s="5" t="s">
        <v>78</v>
      </c>
      <c r="G5" s="125" t="s">
        <v>77</v>
      </c>
      <c r="H5" s="5" t="s">
        <v>78</v>
      </c>
      <c r="I5" s="125" t="s">
        <v>77</v>
      </c>
      <c r="J5" s="5" t="s">
        <v>78</v>
      </c>
      <c r="K5" s="125" t="s">
        <v>77</v>
      </c>
      <c r="L5" s="5" t="s">
        <v>78</v>
      </c>
      <c r="M5" s="125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50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50</v>
      </c>
      <c r="C7" s="13" t="s">
        <v>80</v>
      </c>
      <c r="D7" s="81">
        <v>50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50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30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40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50</v>
      </c>
      <c r="M10" s="7" t="s">
        <v>106</v>
      </c>
      <c r="N10" s="128"/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50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50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46.25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50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50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40</v>
      </c>
    </row>
    <row r="20" spans="1:14" ht="19.5" thickBot="1" x14ac:dyDescent="0.35">
      <c r="E20" s="11" t="s">
        <v>119</v>
      </c>
      <c r="F20" s="9">
        <f>AVERAGE(F6:F19)</f>
        <v>50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596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49.5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603</v>
      </c>
      <c r="D35" s="4" t="s">
        <v>77</v>
      </c>
      <c r="E35" s="4" t="s">
        <v>78</v>
      </c>
      <c r="F35" s="4" t="s">
        <v>604</v>
      </c>
      <c r="G35" s="4" t="s">
        <v>605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15748031496062992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1057" activePane="bottomRight" state="frozen"/>
      <selection activeCell="B12" sqref="B12"/>
      <selection pane="topRight" activeCell="B12" sqref="B12"/>
      <selection pane="bottomLeft" activeCell="B12" sqref="B12"/>
      <selection pane="bottomRight" sqref="A1:M1070"/>
    </sheetView>
  </sheetViews>
  <sheetFormatPr defaultRowHeight="21" x14ac:dyDescent="0.35"/>
  <cols>
    <col min="1" max="1" width="5.5" style="136" bestFit="1" customWidth="1"/>
    <col min="2" max="2" width="9.875" style="136" bestFit="1" customWidth="1"/>
    <col min="3" max="3" width="5.75" style="136" customWidth="1"/>
    <col min="4" max="4" width="12" style="136" bestFit="1" customWidth="1"/>
    <col min="5" max="5" width="13.5" style="136" customWidth="1"/>
    <col min="6" max="6" width="5.75" style="136" customWidth="1"/>
    <col min="7" max="7" width="20.5" style="136" customWidth="1"/>
    <col min="8" max="8" width="10.125" style="212" bestFit="1" customWidth="1"/>
    <col min="9" max="9" width="4.875" style="250" customWidth="1"/>
    <col min="10" max="10" width="15" style="135" customWidth="1"/>
    <col min="11" max="11" width="14.875" style="134" customWidth="1"/>
    <col min="12" max="12" width="16.875" style="135" customWidth="1"/>
    <col min="13" max="13" width="16.625" style="135" customWidth="1"/>
    <col min="14" max="14" width="5.25" style="136" customWidth="1"/>
    <col min="15" max="15" width="5.125" style="136" customWidth="1"/>
    <col min="16" max="16" width="4.875" style="136" customWidth="1"/>
    <col min="17" max="17" width="17.25" style="134" bestFit="1" customWidth="1"/>
    <col min="18" max="18" width="10.75" style="135" bestFit="1" customWidth="1"/>
    <col min="19" max="239" width="9.125" style="136"/>
    <col min="240" max="240" width="6.625" style="136" customWidth="1"/>
    <col min="241" max="241" width="11.375" style="136" customWidth="1"/>
    <col min="242" max="242" width="6.875" style="136" customWidth="1"/>
    <col min="243" max="243" width="16.375" style="136" customWidth="1"/>
    <col min="244" max="244" width="14.125" style="136" customWidth="1"/>
    <col min="245" max="245" width="5.375" style="136" customWidth="1"/>
    <col min="246" max="246" width="44.875" style="136" customWidth="1"/>
    <col min="247" max="247" width="7.25" style="136" customWidth="1"/>
    <col min="248" max="248" width="6.375" style="136" customWidth="1"/>
    <col min="249" max="249" width="11.875" style="136" customWidth="1"/>
    <col min="250" max="250" width="14.625" style="136" customWidth="1"/>
    <col min="251" max="251" width="14.375" style="136" customWidth="1"/>
    <col min="252" max="252" width="12.75" style="136" customWidth="1"/>
    <col min="253" max="253" width="13.875" style="136" customWidth="1"/>
    <col min="254" max="254" width="14.375" style="136" customWidth="1"/>
    <col min="255" max="255" width="12.75" style="136" customWidth="1"/>
    <col min="256" max="256" width="13.875" style="136" customWidth="1"/>
    <col min="257" max="257" width="14.375" style="136" customWidth="1"/>
    <col min="258" max="258" width="12.75" style="136" customWidth="1"/>
    <col min="259" max="261" width="7.375" style="136" customWidth="1"/>
    <col min="262" max="262" width="10.75" style="136" customWidth="1"/>
    <col min="263" max="495" width="9.125" style="136"/>
    <col min="496" max="496" width="6.625" style="136" customWidth="1"/>
    <col min="497" max="497" width="11.375" style="136" customWidth="1"/>
    <col min="498" max="498" width="6.875" style="136" customWidth="1"/>
    <col min="499" max="499" width="16.375" style="136" customWidth="1"/>
    <col min="500" max="500" width="14.125" style="136" customWidth="1"/>
    <col min="501" max="501" width="5.375" style="136" customWidth="1"/>
    <col min="502" max="502" width="44.875" style="136" customWidth="1"/>
    <col min="503" max="503" width="7.25" style="136" customWidth="1"/>
    <col min="504" max="504" width="6.375" style="136" customWidth="1"/>
    <col min="505" max="505" width="11.875" style="136" customWidth="1"/>
    <col min="506" max="506" width="14.625" style="136" customWidth="1"/>
    <col min="507" max="507" width="14.375" style="136" customWidth="1"/>
    <col min="508" max="508" width="12.75" style="136" customWidth="1"/>
    <col min="509" max="509" width="13.875" style="136" customWidth="1"/>
    <col min="510" max="510" width="14.375" style="136" customWidth="1"/>
    <col min="511" max="511" width="12.75" style="136" customWidth="1"/>
    <col min="512" max="512" width="13.875" style="136" customWidth="1"/>
    <col min="513" max="513" width="14.375" style="136" customWidth="1"/>
    <col min="514" max="514" width="12.75" style="136" customWidth="1"/>
    <col min="515" max="517" width="7.375" style="136" customWidth="1"/>
    <col min="518" max="518" width="10.75" style="136" customWidth="1"/>
    <col min="519" max="751" width="9.125" style="136"/>
    <col min="752" max="752" width="6.625" style="136" customWidth="1"/>
    <col min="753" max="753" width="11.375" style="136" customWidth="1"/>
    <col min="754" max="754" width="6.875" style="136" customWidth="1"/>
    <col min="755" max="755" width="16.375" style="136" customWidth="1"/>
    <col min="756" max="756" width="14.125" style="136" customWidth="1"/>
    <col min="757" max="757" width="5.375" style="136" customWidth="1"/>
    <col min="758" max="758" width="44.875" style="136" customWidth="1"/>
    <col min="759" max="759" width="7.25" style="136" customWidth="1"/>
    <col min="760" max="760" width="6.375" style="136" customWidth="1"/>
    <col min="761" max="761" width="11.875" style="136" customWidth="1"/>
    <col min="762" max="762" width="14.625" style="136" customWidth="1"/>
    <col min="763" max="763" width="14.375" style="136" customWidth="1"/>
    <col min="764" max="764" width="12.75" style="136" customWidth="1"/>
    <col min="765" max="765" width="13.875" style="136" customWidth="1"/>
    <col min="766" max="766" width="14.375" style="136" customWidth="1"/>
    <col min="767" max="767" width="12.75" style="136" customWidth="1"/>
    <col min="768" max="768" width="13.875" style="136" customWidth="1"/>
    <col min="769" max="769" width="14.375" style="136" customWidth="1"/>
    <col min="770" max="770" width="12.75" style="136" customWidth="1"/>
    <col min="771" max="773" width="7.375" style="136" customWidth="1"/>
    <col min="774" max="774" width="10.75" style="136" customWidth="1"/>
    <col min="775" max="1007" width="9.125" style="136"/>
    <col min="1008" max="1008" width="6.625" style="136" customWidth="1"/>
    <col min="1009" max="1009" width="11.375" style="136" customWidth="1"/>
    <col min="1010" max="1010" width="6.875" style="136" customWidth="1"/>
    <col min="1011" max="1011" width="16.375" style="136" customWidth="1"/>
    <col min="1012" max="1012" width="14.125" style="136" customWidth="1"/>
    <col min="1013" max="1013" width="5.375" style="136" customWidth="1"/>
    <col min="1014" max="1014" width="44.875" style="136" customWidth="1"/>
    <col min="1015" max="1015" width="7.25" style="136" customWidth="1"/>
    <col min="1016" max="1016" width="6.375" style="136" customWidth="1"/>
    <col min="1017" max="1017" width="11.875" style="136" customWidth="1"/>
    <col min="1018" max="1018" width="14.625" style="136" customWidth="1"/>
    <col min="1019" max="1019" width="14.375" style="136" customWidth="1"/>
    <col min="1020" max="1020" width="12.75" style="136" customWidth="1"/>
    <col min="1021" max="1021" width="13.875" style="136" customWidth="1"/>
    <col min="1022" max="1022" width="14.375" style="136" customWidth="1"/>
    <col min="1023" max="1023" width="12.75" style="136" customWidth="1"/>
    <col min="1024" max="1024" width="13.875" style="136" customWidth="1"/>
    <col min="1025" max="1025" width="14.375" style="136" customWidth="1"/>
    <col min="1026" max="1026" width="12.75" style="136" customWidth="1"/>
    <col min="1027" max="1029" width="7.375" style="136" customWidth="1"/>
    <col min="1030" max="1030" width="10.75" style="136" customWidth="1"/>
    <col min="1031" max="1263" width="9.125" style="136"/>
    <col min="1264" max="1264" width="6.625" style="136" customWidth="1"/>
    <col min="1265" max="1265" width="11.375" style="136" customWidth="1"/>
    <col min="1266" max="1266" width="6.875" style="136" customWidth="1"/>
    <col min="1267" max="1267" width="16.375" style="136" customWidth="1"/>
    <col min="1268" max="1268" width="14.125" style="136" customWidth="1"/>
    <col min="1269" max="1269" width="5.375" style="136" customWidth="1"/>
    <col min="1270" max="1270" width="44.875" style="136" customWidth="1"/>
    <col min="1271" max="1271" width="7.25" style="136" customWidth="1"/>
    <col min="1272" max="1272" width="6.375" style="136" customWidth="1"/>
    <col min="1273" max="1273" width="11.875" style="136" customWidth="1"/>
    <col min="1274" max="1274" width="14.625" style="136" customWidth="1"/>
    <col min="1275" max="1275" width="14.375" style="136" customWidth="1"/>
    <col min="1276" max="1276" width="12.75" style="136" customWidth="1"/>
    <col min="1277" max="1277" width="13.875" style="136" customWidth="1"/>
    <col min="1278" max="1278" width="14.375" style="136" customWidth="1"/>
    <col min="1279" max="1279" width="12.75" style="136" customWidth="1"/>
    <col min="1280" max="1280" width="13.875" style="136" customWidth="1"/>
    <col min="1281" max="1281" width="14.375" style="136" customWidth="1"/>
    <col min="1282" max="1282" width="12.75" style="136" customWidth="1"/>
    <col min="1283" max="1285" width="7.375" style="136" customWidth="1"/>
    <col min="1286" max="1286" width="10.75" style="136" customWidth="1"/>
    <col min="1287" max="1519" width="9.125" style="136"/>
    <col min="1520" max="1520" width="6.625" style="136" customWidth="1"/>
    <col min="1521" max="1521" width="11.375" style="136" customWidth="1"/>
    <col min="1522" max="1522" width="6.875" style="136" customWidth="1"/>
    <col min="1523" max="1523" width="16.375" style="136" customWidth="1"/>
    <col min="1524" max="1524" width="14.125" style="136" customWidth="1"/>
    <col min="1525" max="1525" width="5.375" style="136" customWidth="1"/>
    <col min="1526" max="1526" width="44.875" style="136" customWidth="1"/>
    <col min="1527" max="1527" width="7.25" style="136" customWidth="1"/>
    <col min="1528" max="1528" width="6.375" style="136" customWidth="1"/>
    <col min="1529" max="1529" width="11.875" style="136" customWidth="1"/>
    <col min="1530" max="1530" width="14.625" style="136" customWidth="1"/>
    <col min="1531" max="1531" width="14.375" style="136" customWidth="1"/>
    <col min="1532" max="1532" width="12.75" style="136" customWidth="1"/>
    <col min="1533" max="1533" width="13.875" style="136" customWidth="1"/>
    <col min="1534" max="1534" width="14.375" style="136" customWidth="1"/>
    <col min="1535" max="1535" width="12.75" style="136" customWidth="1"/>
    <col min="1536" max="1536" width="13.875" style="136" customWidth="1"/>
    <col min="1537" max="1537" width="14.375" style="136" customWidth="1"/>
    <col min="1538" max="1538" width="12.75" style="136" customWidth="1"/>
    <col min="1539" max="1541" width="7.375" style="136" customWidth="1"/>
    <col min="1542" max="1542" width="10.75" style="136" customWidth="1"/>
    <col min="1543" max="1775" width="9.125" style="136"/>
    <col min="1776" max="1776" width="6.625" style="136" customWidth="1"/>
    <col min="1777" max="1777" width="11.375" style="136" customWidth="1"/>
    <col min="1778" max="1778" width="6.875" style="136" customWidth="1"/>
    <col min="1779" max="1779" width="16.375" style="136" customWidth="1"/>
    <col min="1780" max="1780" width="14.125" style="136" customWidth="1"/>
    <col min="1781" max="1781" width="5.375" style="136" customWidth="1"/>
    <col min="1782" max="1782" width="44.875" style="136" customWidth="1"/>
    <col min="1783" max="1783" width="7.25" style="136" customWidth="1"/>
    <col min="1784" max="1784" width="6.375" style="136" customWidth="1"/>
    <col min="1785" max="1785" width="11.875" style="136" customWidth="1"/>
    <col min="1786" max="1786" width="14.625" style="136" customWidth="1"/>
    <col min="1787" max="1787" width="14.375" style="136" customWidth="1"/>
    <col min="1788" max="1788" width="12.75" style="136" customWidth="1"/>
    <col min="1789" max="1789" width="13.875" style="136" customWidth="1"/>
    <col min="1790" max="1790" width="14.375" style="136" customWidth="1"/>
    <col min="1791" max="1791" width="12.75" style="136" customWidth="1"/>
    <col min="1792" max="1792" width="13.875" style="136" customWidth="1"/>
    <col min="1793" max="1793" width="14.375" style="136" customWidth="1"/>
    <col min="1794" max="1794" width="12.75" style="136" customWidth="1"/>
    <col min="1795" max="1797" width="7.375" style="136" customWidth="1"/>
    <col min="1798" max="1798" width="10.75" style="136" customWidth="1"/>
    <col min="1799" max="2031" width="9.125" style="136"/>
    <col min="2032" max="2032" width="6.625" style="136" customWidth="1"/>
    <col min="2033" max="2033" width="11.375" style="136" customWidth="1"/>
    <col min="2034" max="2034" width="6.875" style="136" customWidth="1"/>
    <col min="2035" max="2035" width="16.375" style="136" customWidth="1"/>
    <col min="2036" max="2036" width="14.125" style="136" customWidth="1"/>
    <col min="2037" max="2037" width="5.375" style="136" customWidth="1"/>
    <col min="2038" max="2038" width="44.875" style="136" customWidth="1"/>
    <col min="2039" max="2039" width="7.25" style="136" customWidth="1"/>
    <col min="2040" max="2040" width="6.375" style="136" customWidth="1"/>
    <col min="2041" max="2041" width="11.875" style="136" customWidth="1"/>
    <col min="2042" max="2042" width="14.625" style="136" customWidth="1"/>
    <col min="2043" max="2043" width="14.375" style="136" customWidth="1"/>
    <col min="2044" max="2044" width="12.75" style="136" customWidth="1"/>
    <col min="2045" max="2045" width="13.875" style="136" customWidth="1"/>
    <col min="2046" max="2046" width="14.375" style="136" customWidth="1"/>
    <col min="2047" max="2047" width="12.75" style="136" customWidth="1"/>
    <col min="2048" max="2048" width="13.875" style="136" customWidth="1"/>
    <col min="2049" max="2049" width="14.375" style="136" customWidth="1"/>
    <col min="2050" max="2050" width="12.75" style="136" customWidth="1"/>
    <col min="2051" max="2053" width="7.375" style="136" customWidth="1"/>
    <col min="2054" max="2054" width="10.75" style="136" customWidth="1"/>
    <col min="2055" max="2287" width="9.125" style="136"/>
    <col min="2288" max="2288" width="6.625" style="136" customWidth="1"/>
    <col min="2289" max="2289" width="11.375" style="136" customWidth="1"/>
    <col min="2290" max="2290" width="6.875" style="136" customWidth="1"/>
    <col min="2291" max="2291" width="16.375" style="136" customWidth="1"/>
    <col min="2292" max="2292" width="14.125" style="136" customWidth="1"/>
    <col min="2293" max="2293" width="5.375" style="136" customWidth="1"/>
    <col min="2294" max="2294" width="44.875" style="136" customWidth="1"/>
    <col min="2295" max="2295" width="7.25" style="136" customWidth="1"/>
    <col min="2296" max="2296" width="6.375" style="136" customWidth="1"/>
    <col min="2297" max="2297" width="11.875" style="136" customWidth="1"/>
    <col min="2298" max="2298" width="14.625" style="136" customWidth="1"/>
    <col min="2299" max="2299" width="14.375" style="136" customWidth="1"/>
    <col min="2300" max="2300" width="12.75" style="136" customWidth="1"/>
    <col min="2301" max="2301" width="13.875" style="136" customWidth="1"/>
    <col min="2302" max="2302" width="14.375" style="136" customWidth="1"/>
    <col min="2303" max="2303" width="12.75" style="136" customWidth="1"/>
    <col min="2304" max="2304" width="13.875" style="136" customWidth="1"/>
    <col min="2305" max="2305" width="14.375" style="136" customWidth="1"/>
    <col min="2306" max="2306" width="12.75" style="136" customWidth="1"/>
    <col min="2307" max="2309" width="7.375" style="136" customWidth="1"/>
    <col min="2310" max="2310" width="10.75" style="136" customWidth="1"/>
    <col min="2311" max="2543" width="9.125" style="136"/>
    <col min="2544" max="2544" width="6.625" style="136" customWidth="1"/>
    <col min="2545" max="2545" width="11.375" style="136" customWidth="1"/>
    <col min="2546" max="2546" width="6.875" style="136" customWidth="1"/>
    <col min="2547" max="2547" width="16.375" style="136" customWidth="1"/>
    <col min="2548" max="2548" width="14.125" style="136" customWidth="1"/>
    <col min="2549" max="2549" width="5.375" style="136" customWidth="1"/>
    <col min="2550" max="2550" width="44.875" style="136" customWidth="1"/>
    <col min="2551" max="2551" width="7.25" style="136" customWidth="1"/>
    <col min="2552" max="2552" width="6.375" style="136" customWidth="1"/>
    <col min="2553" max="2553" width="11.875" style="136" customWidth="1"/>
    <col min="2554" max="2554" width="14.625" style="136" customWidth="1"/>
    <col min="2555" max="2555" width="14.375" style="136" customWidth="1"/>
    <col min="2556" max="2556" width="12.75" style="136" customWidth="1"/>
    <col min="2557" max="2557" width="13.875" style="136" customWidth="1"/>
    <col min="2558" max="2558" width="14.375" style="136" customWidth="1"/>
    <col min="2559" max="2559" width="12.75" style="136" customWidth="1"/>
    <col min="2560" max="2560" width="13.875" style="136" customWidth="1"/>
    <col min="2561" max="2561" width="14.375" style="136" customWidth="1"/>
    <col min="2562" max="2562" width="12.75" style="136" customWidth="1"/>
    <col min="2563" max="2565" width="7.375" style="136" customWidth="1"/>
    <col min="2566" max="2566" width="10.75" style="136" customWidth="1"/>
    <col min="2567" max="2799" width="9.125" style="136"/>
    <col min="2800" max="2800" width="6.625" style="136" customWidth="1"/>
    <col min="2801" max="2801" width="11.375" style="136" customWidth="1"/>
    <col min="2802" max="2802" width="6.875" style="136" customWidth="1"/>
    <col min="2803" max="2803" width="16.375" style="136" customWidth="1"/>
    <col min="2804" max="2804" width="14.125" style="136" customWidth="1"/>
    <col min="2805" max="2805" width="5.375" style="136" customWidth="1"/>
    <col min="2806" max="2806" width="44.875" style="136" customWidth="1"/>
    <col min="2807" max="2807" width="7.25" style="136" customWidth="1"/>
    <col min="2808" max="2808" width="6.375" style="136" customWidth="1"/>
    <col min="2809" max="2809" width="11.875" style="136" customWidth="1"/>
    <col min="2810" max="2810" width="14.625" style="136" customWidth="1"/>
    <col min="2811" max="2811" width="14.375" style="136" customWidth="1"/>
    <col min="2812" max="2812" width="12.75" style="136" customWidth="1"/>
    <col min="2813" max="2813" width="13.875" style="136" customWidth="1"/>
    <col min="2814" max="2814" width="14.375" style="136" customWidth="1"/>
    <col min="2815" max="2815" width="12.75" style="136" customWidth="1"/>
    <col min="2816" max="2816" width="13.875" style="136" customWidth="1"/>
    <col min="2817" max="2817" width="14.375" style="136" customWidth="1"/>
    <col min="2818" max="2818" width="12.75" style="136" customWidth="1"/>
    <col min="2819" max="2821" width="7.375" style="136" customWidth="1"/>
    <col min="2822" max="2822" width="10.75" style="136" customWidth="1"/>
    <col min="2823" max="3055" width="9.125" style="136"/>
    <col min="3056" max="3056" width="6.625" style="136" customWidth="1"/>
    <col min="3057" max="3057" width="11.375" style="136" customWidth="1"/>
    <col min="3058" max="3058" width="6.875" style="136" customWidth="1"/>
    <col min="3059" max="3059" width="16.375" style="136" customWidth="1"/>
    <col min="3060" max="3060" width="14.125" style="136" customWidth="1"/>
    <col min="3061" max="3061" width="5.375" style="136" customWidth="1"/>
    <col min="3062" max="3062" width="44.875" style="136" customWidth="1"/>
    <col min="3063" max="3063" width="7.25" style="136" customWidth="1"/>
    <col min="3064" max="3064" width="6.375" style="136" customWidth="1"/>
    <col min="3065" max="3065" width="11.875" style="136" customWidth="1"/>
    <col min="3066" max="3066" width="14.625" style="136" customWidth="1"/>
    <col min="3067" max="3067" width="14.375" style="136" customWidth="1"/>
    <col min="3068" max="3068" width="12.75" style="136" customWidth="1"/>
    <col min="3069" max="3069" width="13.875" style="136" customWidth="1"/>
    <col min="3070" max="3070" width="14.375" style="136" customWidth="1"/>
    <col min="3071" max="3071" width="12.75" style="136" customWidth="1"/>
    <col min="3072" max="3072" width="13.875" style="136" customWidth="1"/>
    <col min="3073" max="3073" width="14.375" style="136" customWidth="1"/>
    <col min="3074" max="3074" width="12.75" style="136" customWidth="1"/>
    <col min="3075" max="3077" width="7.375" style="136" customWidth="1"/>
    <col min="3078" max="3078" width="10.75" style="136" customWidth="1"/>
    <col min="3079" max="3311" width="9.125" style="136"/>
    <col min="3312" max="3312" width="6.625" style="136" customWidth="1"/>
    <col min="3313" max="3313" width="11.375" style="136" customWidth="1"/>
    <col min="3314" max="3314" width="6.875" style="136" customWidth="1"/>
    <col min="3315" max="3315" width="16.375" style="136" customWidth="1"/>
    <col min="3316" max="3316" width="14.125" style="136" customWidth="1"/>
    <col min="3317" max="3317" width="5.375" style="136" customWidth="1"/>
    <col min="3318" max="3318" width="44.875" style="136" customWidth="1"/>
    <col min="3319" max="3319" width="7.25" style="136" customWidth="1"/>
    <col min="3320" max="3320" width="6.375" style="136" customWidth="1"/>
    <col min="3321" max="3321" width="11.875" style="136" customWidth="1"/>
    <col min="3322" max="3322" width="14.625" style="136" customWidth="1"/>
    <col min="3323" max="3323" width="14.375" style="136" customWidth="1"/>
    <col min="3324" max="3324" width="12.75" style="136" customWidth="1"/>
    <col min="3325" max="3325" width="13.875" style="136" customWidth="1"/>
    <col min="3326" max="3326" width="14.375" style="136" customWidth="1"/>
    <col min="3327" max="3327" width="12.75" style="136" customWidth="1"/>
    <col min="3328" max="3328" width="13.875" style="136" customWidth="1"/>
    <col min="3329" max="3329" width="14.375" style="136" customWidth="1"/>
    <col min="3330" max="3330" width="12.75" style="136" customWidth="1"/>
    <col min="3331" max="3333" width="7.375" style="136" customWidth="1"/>
    <col min="3334" max="3334" width="10.75" style="136" customWidth="1"/>
    <col min="3335" max="3567" width="9.125" style="136"/>
    <col min="3568" max="3568" width="6.625" style="136" customWidth="1"/>
    <col min="3569" max="3569" width="11.375" style="136" customWidth="1"/>
    <col min="3570" max="3570" width="6.875" style="136" customWidth="1"/>
    <col min="3571" max="3571" width="16.375" style="136" customWidth="1"/>
    <col min="3572" max="3572" width="14.125" style="136" customWidth="1"/>
    <col min="3573" max="3573" width="5.375" style="136" customWidth="1"/>
    <col min="3574" max="3574" width="44.875" style="136" customWidth="1"/>
    <col min="3575" max="3575" width="7.25" style="136" customWidth="1"/>
    <col min="3576" max="3576" width="6.375" style="136" customWidth="1"/>
    <col min="3577" max="3577" width="11.875" style="136" customWidth="1"/>
    <col min="3578" max="3578" width="14.625" style="136" customWidth="1"/>
    <col min="3579" max="3579" width="14.375" style="136" customWidth="1"/>
    <col min="3580" max="3580" width="12.75" style="136" customWidth="1"/>
    <col min="3581" max="3581" width="13.875" style="136" customWidth="1"/>
    <col min="3582" max="3582" width="14.375" style="136" customWidth="1"/>
    <col min="3583" max="3583" width="12.75" style="136" customWidth="1"/>
    <col min="3584" max="3584" width="13.875" style="136" customWidth="1"/>
    <col min="3585" max="3585" width="14.375" style="136" customWidth="1"/>
    <col min="3586" max="3586" width="12.75" style="136" customWidth="1"/>
    <col min="3587" max="3589" width="7.375" style="136" customWidth="1"/>
    <col min="3590" max="3590" width="10.75" style="136" customWidth="1"/>
    <col min="3591" max="3823" width="9.125" style="136"/>
    <col min="3824" max="3824" width="6.625" style="136" customWidth="1"/>
    <col min="3825" max="3825" width="11.375" style="136" customWidth="1"/>
    <col min="3826" max="3826" width="6.875" style="136" customWidth="1"/>
    <col min="3827" max="3827" width="16.375" style="136" customWidth="1"/>
    <col min="3828" max="3828" width="14.125" style="136" customWidth="1"/>
    <col min="3829" max="3829" width="5.375" style="136" customWidth="1"/>
    <col min="3830" max="3830" width="44.875" style="136" customWidth="1"/>
    <col min="3831" max="3831" width="7.25" style="136" customWidth="1"/>
    <col min="3832" max="3832" width="6.375" style="136" customWidth="1"/>
    <col min="3833" max="3833" width="11.875" style="136" customWidth="1"/>
    <col min="3834" max="3834" width="14.625" style="136" customWidth="1"/>
    <col min="3835" max="3835" width="14.375" style="136" customWidth="1"/>
    <col min="3836" max="3836" width="12.75" style="136" customWidth="1"/>
    <col min="3837" max="3837" width="13.875" style="136" customWidth="1"/>
    <col min="3838" max="3838" width="14.375" style="136" customWidth="1"/>
    <col min="3839" max="3839" width="12.75" style="136" customWidth="1"/>
    <col min="3840" max="3840" width="13.875" style="136" customWidth="1"/>
    <col min="3841" max="3841" width="14.375" style="136" customWidth="1"/>
    <col min="3842" max="3842" width="12.75" style="136" customWidth="1"/>
    <col min="3843" max="3845" width="7.375" style="136" customWidth="1"/>
    <col min="3846" max="3846" width="10.75" style="136" customWidth="1"/>
    <col min="3847" max="4079" width="9.125" style="136"/>
    <col min="4080" max="4080" width="6.625" style="136" customWidth="1"/>
    <col min="4081" max="4081" width="11.375" style="136" customWidth="1"/>
    <col min="4082" max="4082" width="6.875" style="136" customWidth="1"/>
    <col min="4083" max="4083" width="16.375" style="136" customWidth="1"/>
    <col min="4084" max="4084" width="14.125" style="136" customWidth="1"/>
    <col min="4085" max="4085" width="5.375" style="136" customWidth="1"/>
    <col min="4086" max="4086" width="44.875" style="136" customWidth="1"/>
    <col min="4087" max="4087" width="7.25" style="136" customWidth="1"/>
    <col min="4088" max="4088" width="6.375" style="136" customWidth="1"/>
    <col min="4089" max="4089" width="11.875" style="136" customWidth="1"/>
    <col min="4090" max="4090" width="14.625" style="136" customWidth="1"/>
    <col min="4091" max="4091" width="14.375" style="136" customWidth="1"/>
    <col min="4092" max="4092" width="12.75" style="136" customWidth="1"/>
    <col min="4093" max="4093" width="13.875" style="136" customWidth="1"/>
    <col min="4094" max="4094" width="14.375" style="136" customWidth="1"/>
    <col min="4095" max="4095" width="12.75" style="136" customWidth="1"/>
    <col min="4096" max="4096" width="13.875" style="136" customWidth="1"/>
    <col min="4097" max="4097" width="14.375" style="136" customWidth="1"/>
    <col min="4098" max="4098" width="12.75" style="136" customWidth="1"/>
    <col min="4099" max="4101" width="7.375" style="136" customWidth="1"/>
    <col min="4102" max="4102" width="10.75" style="136" customWidth="1"/>
    <col min="4103" max="4335" width="9.125" style="136"/>
    <col min="4336" max="4336" width="6.625" style="136" customWidth="1"/>
    <col min="4337" max="4337" width="11.375" style="136" customWidth="1"/>
    <col min="4338" max="4338" width="6.875" style="136" customWidth="1"/>
    <col min="4339" max="4339" width="16.375" style="136" customWidth="1"/>
    <col min="4340" max="4340" width="14.125" style="136" customWidth="1"/>
    <col min="4341" max="4341" width="5.375" style="136" customWidth="1"/>
    <col min="4342" max="4342" width="44.875" style="136" customWidth="1"/>
    <col min="4343" max="4343" width="7.25" style="136" customWidth="1"/>
    <col min="4344" max="4344" width="6.375" style="136" customWidth="1"/>
    <col min="4345" max="4345" width="11.875" style="136" customWidth="1"/>
    <col min="4346" max="4346" width="14.625" style="136" customWidth="1"/>
    <col min="4347" max="4347" width="14.375" style="136" customWidth="1"/>
    <col min="4348" max="4348" width="12.75" style="136" customWidth="1"/>
    <col min="4349" max="4349" width="13.875" style="136" customWidth="1"/>
    <col min="4350" max="4350" width="14.375" style="136" customWidth="1"/>
    <col min="4351" max="4351" width="12.75" style="136" customWidth="1"/>
    <col min="4352" max="4352" width="13.875" style="136" customWidth="1"/>
    <col min="4353" max="4353" width="14.375" style="136" customWidth="1"/>
    <col min="4354" max="4354" width="12.75" style="136" customWidth="1"/>
    <col min="4355" max="4357" width="7.375" style="136" customWidth="1"/>
    <col min="4358" max="4358" width="10.75" style="136" customWidth="1"/>
    <col min="4359" max="4591" width="9.125" style="136"/>
    <col min="4592" max="4592" width="6.625" style="136" customWidth="1"/>
    <col min="4593" max="4593" width="11.375" style="136" customWidth="1"/>
    <col min="4594" max="4594" width="6.875" style="136" customWidth="1"/>
    <col min="4595" max="4595" width="16.375" style="136" customWidth="1"/>
    <col min="4596" max="4596" width="14.125" style="136" customWidth="1"/>
    <col min="4597" max="4597" width="5.375" style="136" customWidth="1"/>
    <col min="4598" max="4598" width="44.875" style="136" customWidth="1"/>
    <col min="4599" max="4599" width="7.25" style="136" customWidth="1"/>
    <col min="4600" max="4600" width="6.375" style="136" customWidth="1"/>
    <col min="4601" max="4601" width="11.875" style="136" customWidth="1"/>
    <col min="4602" max="4602" width="14.625" style="136" customWidth="1"/>
    <col min="4603" max="4603" width="14.375" style="136" customWidth="1"/>
    <col min="4604" max="4604" width="12.75" style="136" customWidth="1"/>
    <col min="4605" max="4605" width="13.875" style="136" customWidth="1"/>
    <col min="4606" max="4606" width="14.375" style="136" customWidth="1"/>
    <col min="4607" max="4607" width="12.75" style="136" customWidth="1"/>
    <col min="4608" max="4608" width="13.875" style="136" customWidth="1"/>
    <col min="4609" max="4609" width="14.375" style="136" customWidth="1"/>
    <col min="4610" max="4610" width="12.75" style="136" customWidth="1"/>
    <col min="4611" max="4613" width="7.375" style="136" customWidth="1"/>
    <col min="4614" max="4614" width="10.75" style="136" customWidth="1"/>
    <col min="4615" max="4847" width="9.125" style="136"/>
    <col min="4848" max="4848" width="6.625" style="136" customWidth="1"/>
    <col min="4849" max="4849" width="11.375" style="136" customWidth="1"/>
    <col min="4850" max="4850" width="6.875" style="136" customWidth="1"/>
    <col min="4851" max="4851" width="16.375" style="136" customWidth="1"/>
    <col min="4852" max="4852" width="14.125" style="136" customWidth="1"/>
    <col min="4853" max="4853" width="5.375" style="136" customWidth="1"/>
    <col min="4854" max="4854" width="44.875" style="136" customWidth="1"/>
    <col min="4855" max="4855" width="7.25" style="136" customWidth="1"/>
    <col min="4856" max="4856" width="6.375" style="136" customWidth="1"/>
    <col min="4857" max="4857" width="11.875" style="136" customWidth="1"/>
    <col min="4858" max="4858" width="14.625" style="136" customWidth="1"/>
    <col min="4859" max="4859" width="14.375" style="136" customWidth="1"/>
    <col min="4860" max="4860" width="12.75" style="136" customWidth="1"/>
    <col min="4861" max="4861" width="13.875" style="136" customWidth="1"/>
    <col min="4862" max="4862" width="14.375" style="136" customWidth="1"/>
    <col min="4863" max="4863" width="12.75" style="136" customWidth="1"/>
    <col min="4864" max="4864" width="13.875" style="136" customWidth="1"/>
    <col min="4865" max="4865" width="14.375" style="136" customWidth="1"/>
    <col min="4866" max="4866" width="12.75" style="136" customWidth="1"/>
    <col min="4867" max="4869" width="7.375" style="136" customWidth="1"/>
    <col min="4870" max="4870" width="10.75" style="136" customWidth="1"/>
    <col min="4871" max="5103" width="9.125" style="136"/>
    <col min="5104" max="5104" width="6.625" style="136" customWidth="1"/>
    <col min="5105" max="5105" width="11.375" style="136" customWidth="1"/>
    <col min="5106" max="5106" width="6.875" style="136" customWidth="1"/>
    <col min="5107" max="5107" width="16.375" style="136" customWidth="1"/>
    <col min="5108" max="5108" width="14.125" style="136" customWidth="1"/>
    <col min="5109" max="5109" width="5.375" style="136" customWidth="1"/>
    <col min="5110" max="5110" width="44.875" style="136" customWidth="1"/>
    <col min="5111" max="5111" width="7.25" style="136" customWidth="1"/>
    <col min="5112" max="5112" width="6.375" style="136" customWidth="1"/>
    <col min="5113" max="5113" width="11.875" style="136" customWidth="1"/>
    <col min="5114" max="5114" width="14.625" style="136" customWidth="1"/>
    <col min="5115" max="5115" width="14.375" style="136" customWidth="1"/>
    <col min="5116" max="5116" width="12.75" style="136" customWidth="1"/>
    <col min="5117" max="5117" width="13.875" style="136" customWidth="1"/>
    <col min="5118" max="5118" width="14.375" style="136" customWidth="1"/>
    <col min="5119" max="5119" width="12.75" style="136" customWidth="1"/>
    <col min="5120" max="5120" width="13.875" style="136" customWidth="1"/>
    <col min="5121" max="5121" width="14.375" style="136" customWidth="1"/>
    <col min="5122" max="5122" width="12.75" style="136" customWidth="1"/>
    <col min="5123" max="5125" width="7.375" style="136" customWidth="1"/>
    <col min="5126" max="5126" width="10.75" style="136" customWidth="1"/>
    <col min="5127" max="5359" width="9.125" style="136"/>
    <col min="5360" max="5360" width="6.625" style="136" customWidth="1"/>
    <col min="5361" max="5361" width="11.375" style="136" customWidth="1"/>
    <col min="5362" max="5362" width="6.875" style="136" customWidth="1"/>
    <col min="5363" max="5363" width="16.375" style="136" customWidth="1"/>
    <col min="5364" max="5364" width="14.125" style="136" customWidth="1"/>
    <col min="5365" max="5365" width="5.375" style="136" customWidth="1"/>
    <col min="5366" max="5366" width="44.875" style="136" customWidth="1"/>
    <col min="5367" max="5367" width="7.25" style="136" customWidth="1"/>
    <col min="5368" max="5368" width="6.375" style="136" customWidth="1"/>
    <col min="5369" max="5369" width="11.875" style="136" customWidth="1"/>
    <col min="5370" max="5370" width="14.625" style="136" customWidth="1"/>
    <col min="5371" max="5371" width="14.375" style="136" customWidth="1"/>
    <col min="5372" max="5372" width="12.75" style="136" customWidth="1"/>
    <col min="5373" max="5373" width="13.875" style="136" customWidth="1"/>
    <col min="5374" max="5374" width="14.375" style="136" customWidth="1"/>
    <col min="5375" max="5375" width="12.75" style="136" customWidth="1"/>
    <col min="5376" max="5376" width="13.875" style="136" customWidth="1"/>
    <col min="5377" max="5377" width="14.375" style="136" customWidth="1"/>
    <col min="5378" max="5378" width="12.75" style="136" customWidth="1"/>
    <col min="5379" max="5381" width="7.375" style="136" customWidth="1"/>
    <col min="5382" max="5382" width="10.75" style="136" customWidth="1"/>
    <col min="5383" max="5615" width="9.125" style="136"/>
    <col min="5616" max="5616" width="6.625" style="136" customWidth="1"/>
    <col min="5617" max="5617" width="11.375" style="136" customWidth="1"/>
    <col min="5618" max="5618" width="6.875" style="136" customWidth="1"/>
    <col min="5619" max="5619" width="16.375" style="136" customWidth="1"/>
    <col min="5620" max="5620" width="14.125" style="136" customWidth="1"/>
    <col min="5621" max="5621" width="5.375" style="136" customWidth="1"/>
    <col min="5622" max="5622" width="44.875" style="136" customWidth="1"/>
    <col min="5623" max="5623" width="7.25" style="136" customWidth="1"/>
    <col min="5624" max="5624" width="6.375" style="136" customWidth="1"/>
    <col min="5625" max="5625" width="11.875" style="136" customWidth="1"/>
    <col min="5626" max="5626" width="14.625" style="136" customWidth="1"/>
    <col min="5627" max="5627" width="14.375" style="136" customWidth="1"/>
    <col min="5628" max="5628" width="12.75" style="136" customWidth="1"/>
    <col min="5629" max="5629" width="13.875" style="136" customWidth="1"/>
    <col min="5630" max="5630" width="14.375" style="136" customWidth="1"/>
    <col min="5631" max="5631" width="12.75" style="136" customWidth="1"/>
    <col min="5632" max="5632" width="13.875" style="136" customWidth="1"/>
    <col min="5633" max="5633" width="14.375" style="136" customWidth="1"/>
    <col min="5634" max="5634" width="12.75" style="136" customWidth="1"/>
    <col min="5635" max="5637" width="7.375" style="136" customWidth="1"/>
    <col min="5638" max="5638" width="10.75" style="136" customWidth="1"/>
    <col min="5639" max="5871" width="9.125" style="136"/>
    <col min="5872" max="5872" width="6.625" style="136" customWidth="1"/>
    <col min="5873" max="5873" width="11.375" style="136" customWidth="1"/>
    <col min="5874" max="5874" width="6.875" style="136" customWidth="1"/>
    <col min="5875" max="5875" width="16.375" style="136" customWidth="1"/>
    <col min="5876" max="5876" width="14.125" style="136" customWidth="1"/>
    <col min="5877" max="5877" width="5.375" style="136" customWidth="1"/>
    <col min="5878" max="5878" width="44.875" style="136" customWidth="1"/>
    <col min="5879" max="5879" width="7.25" style="136" customWidth="1"/>
    <col min="5880" max="5880" width="6.375" style="136" customWidth="1"/>
    <col min="5881" max="5881" width="11.875" style="136" customWidth="1"/>
    <col min="5882" max="5882" width="14.625" style="136" customWidth="1"/>
    <col min="5883" max="5883" width="14.375" style="136" customWidth="1"/>
    <col min="5884" max="5884" width="12.75" style="136" customWidth="1"/>
    <col min="5885" max="5885" width="13.875" style="136" customWidth="1"/>
    <col min="5886" max="5886" width="14.375" style="136" customWidth="1"/>
    <col min="5887" max="5887" width="12.75" style="136" customWidth="1"/>
    <col min="5888" max="5888" width="13.875" style="136" customWidth="1"/>
    <col min="5889" max="5889" width="14.375" style="136" customWidth="1"/>
    <col min="5890" max="5890" width="12.75" style="136" customWidth="1"/>
    <col min="5891" max="5893" width="7.375" style="136" customWidth="1"/>
    <col min="5894" max="5894" width="10.75" style="136" customWidth="1"/>
    <col min="5895" max="6127" width="9.125" style="136"/>
    <col min="6128" max="6128" width="6.625" style="136" customWidth="1"/>
    <col min="6129" max="6129" width="11.375" style="136" customWidth="1"/>
    <col min="6130" max="6130" width="6.875" style="136" customWidth="1"/>
    <col min="6131" max="6131" width="16.375" style="136" customWidth="1"/>
    <col min="6132" max="6132" width="14.125" style="136" customWidth="1"/>
    <col min="6133" max="6133" width="5.375" style="136" customWidth="1"/>
    <col min="6134" max="6134" width="44.875" style="136" customWidth="1"/>
    <col min="6135" max="6135" width="7.25" style="136" customWidth="1"/>
    <col min="6136" max="6136" width="6.375" style="136" customWidth="1"/>
    <col min="6137" max="6137" width="11.875" style="136" customWidth="1"/>
    <col min="6138" max="6138" width="14.625" style="136" customWidth="1"/>
    <col min="6139" max="6139" width="14.375" style="136" customWidth="1"/>
    <col min="6140" max="6140" width="12.75" style="136" customWidth="1"/>
    <col min="6141" max="6141" width="13.875" style="136" customWidth="1"/>
    <col min="6142" max="6142" width="14.375" style="136" customWidth="1"/>
    <col min="6143" max="6143" width="12.75" style="136" customWidth="1"/>
    <col min="6144" max="6144" width="13.875" style="136" customWidth="1"/>
    <col min="6145" max="6145" width="14.375" style="136" customWidth="1"/>
    <col min="6146" max="6146" width="12.75" style="136" customWidth="1"/>
    <col min="6147" max="6149" width="7.375" style="136" customWidth="1"/>
    <col min="6150" max="6150" width="10.75" style="136" customWidth="1"/>
    <col min="6151" max="6383" width="9.125" style="136"/>
    <col min="6384" max="6384" width="6.625" style="136" customWidth="1"/>
    <col min="6385" max="6385" width="11.375" style="136" customWidth="1"/>
    <col min="6386" max="6386" width="6.875" style="136" customWidth="1"/>
    <col min="6387" max="6387" width="16.375" style="136" customWidth="1"/>
    <col min="6388" max="6388" width="14.125" style="136" customWidth="1"/>
    <col min="6389" max="6389" width="5.375" style="136" customWidth="1"/>
    <col min="6390" max="6390" width="44.875" style="136" customWidth="1"/>
    <col min="6391" max="6391" width="7.25" style="136" customWidth="1"/>
    <col min="6392" max="6392" width="6.375" style="136" customWidth="1"/>
    <col min="6393" max="6393" width="11.875" style="136" customWidth="1"/>
    <col min="6394" max="6394" width="14.625" style="136" customWidth="1"/>
    <col min="6395" max="6395" width="14.375" style="136" customWidth="1"/>
    <col min="6396" max="6396" width="12.75" style="136" customWidth="1"/>
    <col min="6397" max="6397" width="13.875" style="136" customWidth="1"/>
    <col min="6398" max="6398" width="14.375" style="136" customWidth="1"/>
    <col min="6399" max="6399" width="12.75" style="136" customWidth="1"/>
    <col min="6400" max="6400" width="13.875" style="136" customWidth="1"/>
    <col min="6401" max="6401" width="14.375" style="136" customWidth="1"/>
    <col min="6402" max="6402" width="12.75" style="136" customWidth="1"/>
    <col min="6403" max="6405" width="7.375" style="136" customWidth="1"/>
    <col min="6406" max="6406" width="10.75" style="136" customWidth="1"/>
    <col min="6407" max="6639" width="9.125" style="136"/>
    <col min="6640" max="6640" width="6.625" style="136" customWidth="1"/>
    <col min="6641" max="6641" width="11.375" style="136" customWidth="1"/>
    <col min="6642" max="6642" width="6.875" style="136" customWidth="1"/>
    <col min="6643" max="6643" width="16.375" style="136" customWidth="1"/>
    <col min="6644" max="6644" width="14.125" style="136" customWidth="1"/>
    <col min="6645" max="6645" width="5.375" style="136" customWidth="1"/>
    <col min="6646" max="6646" width="44.875" style="136" customWidth="1"/>
    <col min="6647" max="6647" width="7.25" style="136" customWidth="1"/>
    <col min="6648" max="6648" width="6.375" style="136" customWidth="1"/>
    <col min="6649" max="6649" width="11.875" style="136" customWidth="1"/>
    <col min="6650" max="6650" width="14.625" style="136" customWidth="1"/>
    <col min="6651" max="6651" width="14.375" style="136" customWidth="1"/>
    <col min="6652" max="6652" width="12.75" style="136" customWidth="1"/>
    <col min="6653" max="6653" width="13.875" style="136" customWidth="1"/>
    <col min="6654" max="6654" width="14.375" style="136" customWidth="1"/>
    <col min="6655" max="6655" width="12.75" style="136" customWidth="1"/>
    <col min="6656" max="6656" width="13.875" style="136" customWidth="1"/>
    <col min="6657" max="6657" width="14.375" style="136" customWidth="1"/>
    <col min="6658" max="6658" width="12.75" style="136" customWidth="1"/>
    <col min="6659" max="6661" width="7.375" style="136" customWidth="1"/>
    <col min="6662" max="6662" width="10.75" style="136" customWidth="1"/>
    <col min="6663" max="6895" width="9.125" style="136"/>
    <col min="6896" max="6896" width="6.625" style="136" customWidth="1"/>
    <col min="6897" max="6897" width="11.375" style="136" customWidth="1"/>
    <col min="6898" max="6898" width="6.875" style="136" customWidth="1"/>
    <col min="6899" max="6899" width="16.375" style="136" customWidth="1"/>
    <col min="6900" max="6900" width="14.125" style="136" customWidth="1"/>
    <col min="6901" max="6901" width="5.375" style="136" customWidth="1"/>
    <col min="6902" max="6902" width="44.875" style="136" customWidth="1"/>
    <col min="6903" max="6903" width="7.25" style="136" customWidth="1"/>
    <col min="6904" max="6904" width="6.375" style="136" customWidth="1"/>
    <col min="6905" max="6905" width="11.875" style="136" customWidth="1"/>
    <col min="6906" max="6906" width="14.625" style="136" customWidth="1"/>
    <col min="6907" max="6907" width="14.375" style="136" customWidth="1"/>
    <col min="6908" max="6908" width="12.75" style="136" customWidth="1"/>
    <col min="6909" max="6909" width="13.875" style="136" customWidth="1"/>
    <col min="6910" max="6910" width="14.375" style="136" customWidth="1"/>
    <col min="6911" max="6911" width="12.75" style="136" customWidth="1"/>
    <col min="6912" max="6912" width="13.875" style="136" customWidth="1"/>
    <col min="6913" max="6913" width="14.375" style="136" customWidth="1"/>
    <col min="6914" max="6914" width="12.75" style="136" customWidth="1"/>
    <col min="6915" max="6917" width="7.375" style="136" customWidth="1"/>
    <col min="6918" max="6918" width="10.75" style="136" customWidth="1"/>
    <col min="6919" max="7151" width="9.125" style="136"/>
    <col min="7152" max="7152" width="6.625" style="136" customWidth="1"/>
    <col min="7153" max="7153" width="11.375" style="136" customWidth="1"/>
    <col min="7154" max="7154" width="6.875" style="136" customWidth="1"/>
    <col min="7155" max="7155" width="16.375" style="136" customWidth="1"/>
    <col min="7156" max="7156" width="14.125" style="136" customWidth="1"/>
    <col min="7157" max="7157" width="5.375" style="136" customWidth="1"/>
    <col min="7158" max="7158" width="44.875" style="136" customWidth="1"/>
    <col min="7159" max="7159" width="7.25" style="136" customWidth="1"/>
    <col min="7160" max="7160" width="6.375" style="136" customWidth="1"/>
    <col min="7161" max="7161" width="11.875" style="136" customWidth="1"/>
    <col min="7162" max="7162" width="14.625" style="136" customWidth="1"/>
    <col min="7163" max="7163" width="14.375" style="136" customWidth="1"/>
    <col min="7164" max="7164" width="12.75" style="136" customWidth="1"/>
    <col min="7165" max="7165" width="13.875" style="136" customWidth="1"/>
    <col min="7166" max="7166" width="14.375" style="136" customWidth="1"/>
    <col min="7167" max="7167" width="12.75" style="136" customWidth="1"/>
    <col min="7168" max="7168" width="13.875" style="136" customWidth="1"/>
    <col min="7169" max="7169" width="14.375" style="136" customWidth="1"/>
    <col min="7170" max="7170" width="12.75" style="136" customWidth="1"/>
    <col min="7171" max="7173" width="7.375" style="136" customWidth="1"/>
    <col min="7174" max="7174" width="10.75" style="136" customWidth="1"/>
    <col min="7175" max="7407" width="9.125" style="136"/>
    <col min="7408" max="7408" width="6.625" style="136" customWidth="1"/>
    <col min="7409" max="7409" width="11.375" style="136" customWidth="1"/>
    <col min="7410" max="7410" width="6.875" style="136" customWidth="1"/>
    <col min="7411" max="7411" width="16.375" style="136" customWidth="1"/>
    <col min="7412" max="7412" width="14.125" style="136" customWidth="1"/>
    <col min="7413" max="7413" width="5.375" style="136" customWidth="1"/>
    <col min="7414" max="7414" width="44.875" style="136" customWidth="1"/>
    <col min="7415" max="7415" width="7.25" style="136" customWidth="1"/>
    <col min="7416" max="7416" width="6.375" style="136" customWidth="1"/>
    <col min="7417" max="7417" width="11.875" style="136" customWidth="1"/>
    <col min="7418" max="7418" width="14.625" style="136" customWidth="1"/>
    <col min="7419" max="7419" width="14.375" style="136" customWidth="1"/>
    <col min="7420" max="7420" width="12.75" style="136" customWidth="1"/>
    <col min="7421" max="7421" width="13.875" style="136" customWidth="1"/>
    <col min="7422" max="7422" width="14.375" style="136" customWidth="1"/>
    <col min="7423" max="7423" width="12.75" style="136" customWidth="1"/>
    <col min="7424" max="7424" width="13.875" style="136" customWidth="1"/>
    <col min="7425" max="7425" width="14.375" style="136" customWidth="1"/>
    <col min="7426" max="7426" width="12.75" style="136" customWidth="1"/>
    <col min="7427" max="7429" width="7.375" style="136" customWidth="1"/>
    <col min="7430" max="7430" width="10.75" style="136" customWidth="1"/>
    <col min="7431" max="7663" width="9.125" style="136"/>
    <col min="7664" max="7664" width="6.625" style="136" customWidth="1"/>
    <col min="7665" max="7665" width="11.375" style="136" customWidth="1"/>
    <col min="7666" max="7666" width="6.875" style="136" customWidth="1"/>
    <col min="7667" max="7667" width="16.375" style="136" customWidth="1"/>
    <col min="7668" max="7668" width="14.125" style="136" customWidth="1"/>
    <col min="7669" max="7669" width="5.375" style="136" customWidth="1"/>
    <col min="7670" max="7670" width="44.875" style="136" customWidth="1"/>
    <col min="7671" max="7671" width="7.25" style="136" customWidth="1"/>
    <col min="7672" max="7672" width="6.375" style="136" customWidth="1"/>
    <col min="7673" max="7673" width="11.875" style="136" customWidth="1"/>
    <col min="7674" max="7674" width="14.625" style="136" customWidth="1"/>
    <col min="7675" max="7675" width="14.375" style="136" customWidth="1"/>
    <col min="7676" max="7676" width="12.75" style="136" customWidth="1"/>
    <col min="7677" max="7677" width="13.875" style="136" customWidth="1"/>
    <col min="7678" max="7678" width="14.375" style="136" customWidth="1"/>
    <col min="7679" max="7679" width="12.75" style="136" customWidth="1"/>
    <col min="7680" max="7680" width="13.875" style="136" customWidth="1"/>
    <col min="7681" max="7681" width="14.375" style="136" customWidth="1"/>
    <col min="7682" max="7682" width="12.75" style="136" customWidth="1"/>
    <col min="7683" max="7685" width="7.375" style="136" customWidth="1"/>
    <col min="7686" max="7686" width="10.75" style="136" customWidth="1"/>
    <col min="7687" max="7919" width="9.125" style="136"/>
    <col min="7920" max="7920" width="6.625" style="136" customWidth="1"/>
    <col min="7921" max="7921" width="11.375" style="136" customWidth="1"/>
    <col min="7922" max="7922" width="6.875" style="136" customWidth="1"/>
    <col min="7923" max="7923" width="16.375" style="136" customWidth="1"/>
    <col min="7924" max="7924" width="14.125" style="136" customWidth="1"/>
    <col min="7925" max="7925" width="5.375" style="136" customWidth="1"/>
    <col min="7926" max="7926" width="44.875" style="136" customWidth="1"/>
    <col min="7927" max="7927" width="7.25" style="136" customWidth="1"/>
    <col min="7928" max="7928" width="6.375" style="136" customWidth="1"/>
    <col min="7929" max="7929" width="11.875" style="136" customWidth="1"/>
    <col min="7930" max="7930" width="14.625" style="136" customWidth="1"/>
    <col min="7931" max="7931" width="14.375" style="136" customWidth="1"/>
    <col min="7932" max="7932" width="12.75" style="136" customWidth="1"/>
    <col min="7933" max="7933" width="13.875" style="136" customWidth="1"/>
    <col min="7934" max="7934" width="14.375" style="136" customWidth="1"/>
    <col min="7935" max="7935" width="12.75" style="136" customWidth="1"/>
    <col min="7936" max="7936" width="13.875" style="136" customWidth="1"/>
    <col min="7937" max="7937" width="14.375" style="136" customWidth="1"/>
    <col min="7938" max="7938" width="12.75" style="136" customWidth="1"/>
    <col min="7939" max="7941" width="7.375" style="136" customWidth="1"/>
    <col min="7942" max="7942" width="10.75" style="136" customWidth="1"/>
    <col min="7943" max="8175" width="9.125" style="136"/>
    <col min="8176" max="8176" width="6.625" style="136" customWidth="1"/>
    <col min="8177" max="8177" width="11.375" style="136" customWidth="1"/>
    <col min="8178" max="8178" width="6.875" style="136" customWidth="1"/>
    <col min="8179" max="8179" width="16.375" style="136" customWidth="1"/>
    <col min="8180" max="8180" width="14.125" style="136" customWidth="1"/>
    <col min="8181" max="8181" width="5.375" style="136" customWidth="1"/>
    <col min="8182" max="8182" width="44.875" style="136" customWidth="1"/>
    <col min="8183" max="8183" width="7.25" style="136" customWidth="1"/>
    <col min="8184" max="8184" width="6.375" style="136" customWidth="1"/>
    <col min="8185" max="8185" width="11.875" style="136" customWidth="1"/>
    <col min="8186" max="8186" width="14.625" style="136" customWidth="1"/>
    <col min="8187" max="8187" width="14.375" style="136" customWidth="1"/>
    <col min="8188" max="8188" width="12.75" style="136" customWidth="1"/>
    <col min="8189" max="8189" width="13.875" style="136" customWidth="1"/>
    <col min="8190" max="8190" width="14.375" style="136" customWidth="1"/>
    <col min="8191" max="8191" width="12.75" style="136" customWidth="1"/>
    <col min="8192" max="8192" width="13.875" style="136" customWidth="1"/>
    <col min="8193" max="8193" width="14.375" style="136" customWidth="1"/>
    <col min="8194" max="8194" width="12.75" style="136" customWidth="1"/>
    <col min="8195" max="8197" width="7.375" style="136" customWidth="1"/>
    <col min="8198" max="8198" width="10.75" style="136" customWidth="1"/>
    <col min="8199" max="8431" width="9.125" style="136"/>
    <col min="8432" max="8432" width="6.625" style="136" customWidth="1"/>
    <col min="8433" max="8433" width="11.375" style="136" customWidth="1"/>
    <col min="8434" max="8434" width="6.875" style="136" customWidth="1"/>
    <col min="8435" max="8435" width="16.375" style="136" customWidth="1"/>
    <col min="8436" max="8436" width="14.125" style="136" customWidth="1"/>
    <col min="8437" max="8437" width="5.375" style="136" customWidth="1"/>
    <col min="8438" max="8438" width="44.875" style="136" customWidth="1"/>
    <col min="8439" max="8439" width="7.25" style="136" customWidth="1"/>
    <col min="8440" max="8440" width="6.375" style="136" customWidth="1"/>
    <col min="8441" max="8441" width="11.875" style="136" customWidth="1"/>
    <col min="8442" max="8442" width="14.625" style="136" customWidth="1"/>
    <col min="8443" max="8443" width="14.375" style="136" customWidth="1"/>
    <col min="8444" max="8444" width="12.75" style="136" customWidth="1"/>
    <col min="8445" max="8445" width="13.875" style="136" customWidth="1"/>
    <col min="8446" max="8446" width="14.375" style="136" customWidth="1"/>
    <col min="8447" max="8447" width="12.75" style="136" customWidth="1"/>
    <col min="8448" max="8448" width="13.875" style="136" customWidth="1"/>
    <col min="8449" max="8449" width="14.375" style="136" customWidth="1"/>
    <col min="8450" max="8450" width="12.75" style="136" customWidth="1"/>
    <col min="8451" max="8453" width="7.375" style="136" customWidth="1"/>
    <col min="8454" max="8454" width="10.75" style="136" customWidth="1"/>
    <col min="8455" max="8687" width="9.125" style="136"/>
    <col min="8688" max="8688" width="6.625" style="136" customWidth="1"/>
    <col min="8689" max="8689" width="11.375" style="136" customWidth="1"/>
    <col min="8690" max="8690" width="6.875" style="136" customWidth="1"/>
    <col min="8691" max="8691" width="16.375" style="136" customWidth="1"/>
    <col min="8692" max="8692" width="14.125" style="136" customWidth="1"/>
    <col min="8693" max="8693" width="5.375" style="136" customWidth="1"/>
    <col min="8694" max="8694" width="44.875" style="136" customWidth="1"/>
    <col min="8695" max="8695" width="7.25" style="136" customWidth="1"/>
    <col min="8696" max="8696" width="6.375" style="136" customWidth="1"/>
    <col min="8697" max="8697" width="11.875" style="136" customWidth="1"/>
    <col min="8698" max="8698" width="14.625" style="136" customWidth="1"/>
    <col min="8699" max="8699" width="14.375" style="136" customWidth="1"/>
    <col min="8700" max="8700" width="12.75" style="136" customWidth="1"/>
    <col min="8701" max="8701" width="13.875" style="136" customWidth="1"/>
    <col min="8702" max="8702" width="14.375" style="136" customWidth="1"/>
    <col min="8703" max="8703" width="12.75" style="136" customWidth="1"/>
    <col min="8704" max="8704" width="13.875" style="136" customWidth="1"/>
    <col min="8705" max="8705" width="14.375" style="136" customWidth="1"/>
    <col min="8706" max="8706" width="12.75" style="136" customWidth="1"/>
    <col min="8707" max="8709" width="7.375" style="136" customWidth="1"/>
    <col min="8710" max="8710" width="10.75" style="136" customWidth="1"/>
    <col min="8711" max="8943" width="9.125" style="136"/>
    <col min="8944" max="8944" width="6.625" style="136" customWidth="1"/>
    <col min="8945" max="8945" width="11.375" style="136" customWidth="1"/>
    <col min="8946" max="8946" width="6.875" style="136" customWidth="1"/>
    <col min="8947" max="8947" width="16.375" style="136" customWidth="1"/>
    <col min="8948" max="8948" width="14.125" style="136" customWidth="1"/>
    <col min="8949" max="8949" width="5.375" style="136" customWidth="1"/>
    <col min="8950" max="8950" width="44.875" style="136" customWidth="1"/>
    <col min="8951" max="8951" width="7.25" style="136" customWidth="1"/>
    <col min="8952" max="8952" width="6.375" style="136" customWidth="1"/>
    <col min="8953" max="8953" width="11.875" style="136" customWidth="1"/>
    <col min="8954" max="8954" width="14.625" style="136" customWidth="1"/>
    <col min="8955" max="8955" width="14.375" style="136" customWidth="1"/>
    <col min="8956" max="8956" width="12.75" style="136" customWidth="1"/>
    <col min="8957" max="8957" width="13.875" style="136" customWidth="1"/>
    <col min="8958" max="8958" width="14.375" style="136" customWidth="1"/>
    <col min="8959" max="8959" width="12.75" style="136" customWidth="1"/>
    <col min="8960" max="8960" width="13.875" style="136" customWidth="1"/>
    <col min="8961" max="8961" width="14.375" style="136" customWidth="1"/>
    <col min="8962" max="8962" width="12.75" style="136" customWidth="1"/>
    <col min="8963" max="8965" width="7.375" style="136" customWidth="1"/>
    <col min="8966" max="8966" width="10.75" style="136" customWidth="1"/>
    <col min="8967" max="9199" width="9.125" style="136"/>
    <col min="9200" max="9200" width="6.625" style="136" customWidth="1"/>
    <col min="9201" max="9201" width="11.375" style="136" customWidth="1"/>
    <col min="9202" max="9202" width="6.875" style="136" customWidth="1"/>
    <col min="9203" max="9203" width="16.375" style="136" customWidth="1"/>
    <col min="9204" max="9204" width="14.125" style="136" customWidth="1"/>
    <col min="9205" max="9205" width="5.375" style="136" customWidth="1"/>
    <col min="9206" max="9206" width="44.875" style="136" customWidth="1"/>
    <col min="9207" max="9207" width="7.25" style="136" customWidth="1"/>
    <col min="9208" max="9208" width="6.375" style="136" customWidth="1"/>
    <col min="9209" max="9209" width="11.875" style="136" customWidth="1"/>
    <col min="9210" max="9210" width="14.625" style="136" customWidth="1"/>
    <col min="9211" max="9211" width="14.375" style="136" customWidth="1"/>
    <col min="9212" max="9212" width="12.75" style="136" customWidth="1"/>
    <col min="9213" max="9213" width="13.875" style="136" customWidth="1"/>
    <col min="9214" max="9214" width="14.375" style="136" customWidth="1"/>
    <col min="9215" max="9215" width="12.75" style="136" customWidth="1"/>
    <col min="9216" max="9216" width="13.875" style="136" customWidth="1"/>
    <col min="9217" max="9217" width="14.375" style="136" customWidth="1"/>
    <col min="9218" max="9218" width="12.75" style="136" customWidth="1"/>
    <col min="9219" max="9221" width="7.375" style="136" customWidth="1"/>
    <col min="9222" max="9222" width="10.75" style="136" customWidth="1"/>
    <col min="9223" max="9455" width="9.125" style="136"/>
    <col min="9456" max="9456" width="6.625" style="136" customWidth="1"/>
    <col min="9457" max="9457" width="11.375" style="136" customWidth="1"/>
    <col min="9458" max="9458" width="6.875" style="136" customWidth="1"/>
    <col min="9459" max="9459" width="16.375" style="136" customWidth="1"/>
    <col min="9460" max="9460" width="14.125" style="136" customWidth="1"/>
    <col min="9461" max="9461" width="5.375" style="136" customWidth="1"/>
    <col min="9462" max="9462" width="44.875" style="136" customWidth="1"/>
    <col min="9463" max="9463" width="7.25" style="136" customWidth="1"/>
    <col min="9464" max="9464" width="6.375" style="136" customWidth="1"/>
    <col min="9465" max="9465" width="11.875" style="136" customWidth="1"/>
    <col min="9466" max="9466" width="14.625" style="136" customWidth="1"/>
    <col min="9467" max="9467" width="14.375" style="136" customWidth="1"/>
    <col min="9468" max="9468" width="12.75" style="136" customWidth="1"/>
    <col min="9469" max="9469" width="13.875" style="136" customWidth="1"/>
    <col min="9470" max="9470" width="14.375" style="136" customWidth="1"/>
    <col min="9471" max="9471" width="12.75" style="136" customWidth="1"/>
    <col min="9472" max="9472" width="13.875" style="136" customWidth="1"/>
    <col min="9473" max="9473" width="14.375" style="136" customWidth="1"/>
    <col min="9474" max="9474" width="12.75" style="136" customWidth="1"/>
    <col min="9475" max="9477" width="7.375" style="136" customWidth="1"/>
    <col min="9478" max="9478" width="10.75" style="136" customWidth="1"/>
    <col min="9479" max="9711" width="9.125" style="136"/>
    <col min="9712" max="9712" width="6.625" style="136" customWidth="1"/>
    <col min="9713" max="9713" width="11.375" style="136" customWidth="1"/>
    <col min="9714" max="9714" width="6.875" style="136" customWidth="1"/>
    <col min="9715" max="9715" width="16.375" style="136" customWidth="1"/>
    <col min="9716" max="9716" width="14.125" style="136" customWidth="1"/>
    <col min="9717" max="9717" width="5.375" style="136" customWidth="1"/>
    <col min="9718" max="9718" width="44.875" style="136" customWidth="1"/>
    <col min="9719" max="9719" width="7.25" style="136" customWidth="1"/>
    <col min="9720" max="9720" width="6.375" style="136" customWidth="1"/>
    <col min="9721" max="9721" width="11.875" style="136" customWidth="1"/>
    <col min="9722" max="9722" width="14.625" style="136" customWidth="1"/>
    <col min="9723" max="9723" width="14.375" style="136" customWidth="1"/>
    <col min="9724" max="9724" width="12.75" style="136" customWidth="1"/>
    <col min="9725" max="9725" width="13.875" style="136" customWidth="1"/>
    <col min="9726" max="9726" width="14.375" style="136" customWidth="1"/>
    <col min="9727" max="9727" width="12.75" style="136" customWidth="1"/>
    <col min="9728" max="9728" width="13.875" style="136" customWidth="1"/>
    <col min="9729" max="9729" width="14.375" style="136" customWidth="1"/>
    <col min="9730" max="9730" width="12.75" style="136" customWidth="1"/>
    <col min="9731" max="9733" width="7.375" style="136" customWidth="1"/>
    <col min="9734" max="9734" width="10.75" style="136" customWidth="1"/>
    <col min="9735" max="9967" width="9.125" style="136"/>
    <col min="9968" max="9968" width="6.625" style="136" customWidth="1"/>
    <col min="9969" max="9969" width="11.375" style="136" customWidth="1"/>
    <col min="9970" max="9970" width="6.875" style="136" customWidth="1"/>
    <col min="9971" max="9971" width="16.375" style="136" customWidth="1"/>
    <col min="9972" max="9972" width="14.125" style="136" customWidth="1"/>
    <col min="9973" max="9973" width="5.375" style="136" customWidth="1"/>
    <col min="9974" max="9974" width="44.875" style="136" customWidth="1"/>
    <col min="9975" max="9975" width="7.25" style="136" customWidth="1"/>
    <col min="9976" max="9976" width="6.375" style="136" customWidth="1"/>
    <col min="9977" max="9977" width="11.875" style="136" customWidth="1"/>
    <col min="9978" max="9978" width="14.625" style="136" customWidth="1"/>
    <col min="9979" max="9979" width="14.375" style="136" customWidth="1"/>
    <col min="9980" max="9980" width="12.75" style="136" customWidth="1"/>
    <col min="9981" max="9981" width="13.875" style="136" customWidth="1"/>
    <col min="9982" max="9982" width="14.375" style="136" customWidth="1"/>
    <col min="9983" max="9983" width="12.75" style="136" customWidth="1"/>
    <col min="9984" max="9984" width="13.875" style="136" customWidth="1"/>
    <col min="9985" max="9985" width="14.375" style="136" customWidth="1"/>
    <col min="9986" max="9986" width="12.75" style="136" customWidth="1"/>
    <col min="9987" max="9989" width="7.375" style="136" customWidth="1"/>
    <col min="9990" max="9990" width="10.75" style="136" customWidth="1"/>
    <col min="9991" max="10223" width="9.125" style="136"/>
    <col min="10224" max="10224" width="6.625" style="136" customWidth="1"/>
    <col min="10225" max="10225" width="11.375" style="136" customWidth="1"/>
    <col min="10226" max="10226" width="6.875" style="136" customWidth="1"/>
    <col min="10227" max="10227" width="16.375" style="136" customWidth="1"/>
    <col min="10228" max="10228" width="14.125" style="136" customWidth="1"/>
    <col min="10229" max="10229" width="5.375" style="136" customWidth="1"/>
    <col min="10230" max="10230" width="44.875" style="136" customWidth="1"/>
    <col min="10231" max="10231" width="7.25" style="136" customWidth="1"/>
    <col min="10232" max="10232" width="6.375" style="136" customWidth="1"/>
    <col min="10233" max="10233" width="11.875" style="136" customWidth="1"/>
    <col min="10234" max="10234" width="14.625" style="136" customWidth="1"/>
    <col min="10235" max="10235" width="14.375" style="136" customWidth="1"/>
    <col min="10236" max="10236" width="12.75" style="136" customWidth="1"/>
    <col min="10237" max="10237" width="13.875" style="136" customWidth="1"/>
    <col min="10238" max="10238" width="14.375" style="136" customWidth="1"/>
    <col min="10239" max="10239" width="12.75" style="136" customWidth="1"/>
    <col min="10240" max="10240" width="13.875" style="136" customWidth="1"/>
    <col min="10241" max="10241" width="14.375" style="136" customWidth="1"/>
    <col min="10242" max="10242" width="12.75" style="136" customWidth="1"/>
    <col min="10243" max="10245" width="7.375" style="136" customWidth="1"/>
    <col min="10246" max="10246" width="10.75" style="136" customWidth="1"/>
    <col min="10247" max="10479" width="9.125" style="136"/>
    <col min="10480" max="10480" width="6.625" style="136" customWidth="1"/>
    <col min="10481" max="10481" width="11.375" style="136" customWidth="1"/>
    <col min="10482" max="10482" width="6.875" style="136" customWidth="1"/>
    <col min="10483" max="10483" width="16.375" style="136" customWidth="1"/>
    <col min="10484" max="10484" width="14.125" style="136" customWidth="1"/>
    <col min="10485" max="10485" width="5.375" style="136" customWidth="1"/>
    <col min="10486" max="10486" width="44.875" style="136" customWidth="1"/>
    <col min="10487" max="10487" width="7.25" style="136" customWidth="1"/>
    <col min="10488" max="10488" width="6.375" style="136" customWidth="1"/>
    <col min="10489" max="10489" width="11.875" style="136" customWidth="1"/>
    <col min="10490" max="10490" width="14.625" style="136" customWidth="1"/>
    <col min="10491" max="10491" width="14.375" style="136" customWidth="1"/>
    <col min="10492" max="10492" width="12.75" style="136" customWidth="1"/>
    <col min="10493" max="10493" width="13.875" style="136" customWidth="1"/>
    <col min="10494" max="10494" width="14.375" style="136" customWidth="1"/>
    <col min="10495" max="10495" width="12.75" style="136" customWidth="1"/>
    <col min="10496" max="10496" width="13.875" style="136" customWidth="1"/>
    <col min="10497" max="10497" width="14.375" style="136" customWidth="1"/>
    <col min="10498" max="10498" width="12.75" style="136" customWidth="1"/>
    <col min="10499" max="10501" width="7.375" style="136" customWidth="1"/>
    <col min="10502" max="10502" width="10.75" style="136" customWidth="1"/>
    <col min="10503" max="10735" width="9.125" style="136"/>
    <col min="10736" max="10736" width="6.625" style="136" customWidth="1"/>
    <col min="10737" max="10737" width="11.375" style="136" customWidth="1"/>
    <col min="10738" max="10738" width="6.875" style="136" customWidth="1"/>
    <col min="10739" max="10739" width="16.375" style="136" customWidth="1"/>
    <col min="10740" max="10740" width="14.125" style="136" customWidth="1"/>
    <col min="10741" max="10741" width="5.375" style="136" customWidth="1"/>
    <col min="10742" max="10742" width="44.875" style="136" customWidth="1"/>
    <col min="10743" max="10743" width="7.25" style="136" customWidth="1"/>
    <col min="10744" max="10744" width="6.375" style="136" customWidth="1"/>
    <col min="10745" max="10745" width="11.875" style="136" customWidth="1"/>
    <col min="10746" max="10746" width="14.625" style="136" customWidth="1"/>
    <col min="10747" max="10747" width="14.375" style="136" customWidth="1"/>
    <col min="10748" max="10748" width="12.75" style="136" customWidth="1"/>
    <col min="10749" max="10749" width="13.875" style="136" customWidth="1"/>
    <col min="10750" max="10750" width="14.375" style="136" customWidth="1"/>
    <col min="10751" max="10751" width="12.75" style="136" customWidth="1"/>
    <col min="10752" max="10752" width="13.875" style="136" customWidth="1"/>
    <col min="10753" max="10753" width="14.375" style="136" customWidth="1"/>
    <col min="10754" max="10754" width="12.75" style="136" customWidth="1"/>
    <col min="10755" max="10757" width="7.375" style="136" customWidth="1"/>
    <col min="10758" max="10758" width="10.75" style="136" customWidth="1"/>
    <col min="10759" max="10991" width="9.125" style="136"/>
    <col min="10992" max="10992" width="6.625" style="136" customWidth="1"/>
    <col min="10993" max="10993" width="11.375" style="136" customWidth="1"/>
    <col min="10994" max="10994" width="6.875" style="136" customWidth="1"/>
    <col min="10995" max="10995" width="16.375" style="136" customWidth="1"/>
    <col min="10996" max="10996" width="14.125" style="136" customWidth="1"/>
    <col min="10997" max="10997" width="5.375" style="136" customWidth="1"/>
    <col min="10998" max="10998" width="44.875" style="136" customWidth="1"/>
    <col min="10999" max="10999" width="7.25" style="136" customWidth="1"/>
    <col min="11000" max="11000" width="6.375" style="136" customWidth="1"/>
    <col min="11001" max="11001" width="11.875" style="136" customWidth="1"/>
    <col min="11002" max="11002" width="14.625" style="136" customWidth="1"/>
    <col min="11003" max="11003" width="14.375" style="136" customWidth="1"/>
    <col min="11004" max="11004" width="12.75" style="136" customWidth="1"/>
    <col min="11005" max="11005" width="13.875" style="136" customWidth="1"/>
    <col min="11006" max="11006" width="14.375" style="136" customWidth="1"/>
    <col min="11007" max="11007" width="12.75" style="136" customWidth="1"/>
    <col min="11008" max="11008" width="13.875" style="136" customWidth="1"/>
    <col min="11009" max="11009" width="14.375" style="136" customWidth="1"/>
    <col min="11010" max="11010" width="12.75" style="136" customWidth="1"/>
    <col min="11011" max="11013" width="7.375" style="136" customWidth="1"/>
    <col min="11014" max="11014" width="10.75" style="136" customWidth="1"/>
    <col min="11015" max="11247" width="9.125" style="136"/>
    <col min="11248" max="11248" width="6.625" style="136" customWidth="1"/>
    <col min="11249" max="11249" width="11.375" style="136" customWidth="1"/>
    <col min="11250" max="11250" width="6.875" style="136" customWidth="1"/>
    <col min="11251" max="11251" width="16.375" style="136" customWidth="1"/>
    <col min="11252" max="11252" width="14.125" style="136" customWidth="1"/>
    <col min="11253" max="11253" width="5.375" style="136" customWidth="1"/>
    <col min="11254" max="11254" width="44.875" style="136" customWidth="1"/>
    <col min="11255" max="11255" width="7.25" style="136" customWidth="1"/>
    <col min="11256" max="11256" width="6.375" style="136" customWidth="1"/>
    <col min="11257" max="11257" width="11.875" style="136" customWidth="1"/>
    <col min="11258" max="11258" width="14.625" style="136" customWidth="1"/>
    <col min="11259" max="11259" width="14.375" style="136" customWidth="1"/>
    <col min="11260" max="11260" width="12.75" style="136" customWidth="1"/>
    <col min="11261" max="11261" width="13.875" style="136" customWidth="1"/>
    <col min="11262" max="11262" width="14.375" style="136" customWidth="1"/>
    <col min="11263" max="11263" width="12.75" style="136" customWidth="1"/>
    <col min="11264" max="11264" width="13.875" style="136" customWidth="1"/>
    <col min="11265" max="11265" width="14.375" style="136" customWidth="1"/>
    <col min="11266" max="11266" width="12.75" style="136" customWidth="1"/>
    <col min="11267" max="11269" width="7.375" style="136" customWidth="1"/>
    <col min="11270" max="11270" width="10.75" style="136" customWidth="1"/>
    <col min="11271" max="11503" width="9.125" style="136"/>
    <col min="11504" max="11504" width="6.625" style="136" customWidth="1"/>
    <col min="11505" max="11505" width="11.375" style="136" customWidth="1"/>
    <col min="11506" max="11506" width="6.875" style="136" customWidth="1"/>
    <col min="11507" max="11507" width="16.375" style="136" customWidth="1"/>
    <col min="11508" max="11508" width="14.125" style="136" customWidth="1"/>
    <col min="11509" max="11509" width="5.375" style="136" customWidth="1"/>
    <col min="11510" max="11510" width="44.875" style="136" customWidth="1"/>
    <col min="11511" max="11511" width="7.25" style="136" customWidth="1"/>
    <col min="11512" max="11512" width="6.375" style="136" customWidth="1"/>
    <col min="11513" max="11513" width="11.875" style="136" customWidth="1"/>
    <col min="11514" max="11514" width="14.625" style="136" customWidth="1"/>
    <col min="11515" max="11515" width="14.375" style="136" customWidth="1"/>
    <col min="11516" max="11516" width="12.75" style="136" customWidth="1"/>
    <col min="11517" max="11517" width="13.875" style="136" customWidth="1"/>
    <col min="11518" max="11518" width="14.375" style="136" customWidth="1"/>
    <col min="11519" max="11519" width="12.75" style="136" customWidth="1"/>
    <col min="11520" max="11520" width="13.875" style="136" customWidth="1"/>
    <col min="11521" max="11521" width="14.375" style="136" customWidth="1"/>
    <col min="11522" max="11522" width="12.75" style="136" customWidth="1"/>
    <col min="11523" max="11525" width="7.375" style="136" customWidth="1"/>
    <col min="11526" max="11526" width="10.75" style="136" customWidth="1"/>
    <col min="11527" max="11759" width="9.125" style="136"/>
    <col min="11760" max="11760" width="6.625" style="136" customWidth="1"/>
    <col min="11761" max="11761" width="11.375" style="136" customWidth="1"/>
    <col min="11762" max="11762" width="6.875" style="136" customWidth="1"/>
    <col min="11763" max="11763" width="16.375" style="136" customWidth="1"/>
    <col min="11764" max="11764" width="14.125" style="136" customWidth="1"/>
    <col min="11765" max="11765" width="5.375" style="136" customWidth="1"/>
    <col min="11766" max="11766" width="44.875" style="136" customWidth="1"/>
    <col min="11767" max="11767" width="7.25" style="136" customWidth="1"/>
    <col min="11768" max="11768" width="6.375" style="136" customWidth="1"/>
    <col min="11769" max="11769" width="11.875" style="136" customWidth="1"/>
    <col min="11770" max="11770" width="14.625" style="136" customWidth="1"/>
    <col min="11771" max="11771" width="14.375" style="136" customWidth="1"/>
    <col min="11772" max="11772" width="12.75" style="136" customWidth="1"/>
    <col min="11773" max="11773" width="13.875" style="136" customWidth="1"/>
    <col min="11774" max="11774" width="14.375" style="136" customWidth="1"/>
    <col min="11775" max="11775" width="12.75" style="136" customWidth="1"/>
    <col min="11776" max="11776" width="13.875" style="136" customWidth="1"/>
    <col min="11777" max="11777" width="14.375" style="136" customWidth="1"/>
    <col min="11778" max="11778" width="12.75" style="136" customWidth="1"/>
    <col min="11779" max="11781" width="7.375" style="136" customWidth="1"/>
    <col min="11782" max="11782" width="10.75" style="136" customWidth="1"/>
    <col min="11783" max="12015" width="9.125" style="136"/>
    <col min="12016" max="12016" width="6.625" style="136" customWidth="1"/>
    <col min="12017" max="12017" width="11.375" style="136" customWidth="1"/>
    <col min="12018" max="12018" width="6.875" style="136" customWidth="1"/>
    <col min="12019" max="12019" width="16.375" style="136" customWidth="1"/>
    <col min="12020" max="12020" width="14.125" style="136" customWidth="1"/>
    <col min="12021" max="12021" width="5.375" style="136" customWidth="1"/>
    <col min="12022" max="12022" width="44.875" style="136" customWidth="1"/>
    <col min="12023" max="12023" width="7.25" style="136" customWidth="1"/>
    <col min="12024" max="12024" width="6.375" style="136" customWidth="1"/>
    <col min="12025" max="12025" width="11.875" style="136" customWidth="1"/>
    <col min="12026" max="12026" width="14.625" style="136" customWidth="1"/>
    <col min="12027" max="12027" width="14.375" style="136" customWidth="1"/>
    <col min="12028" max="12028" width="12.75" style="136" customWidth="1"/>
    <col min="12029" max="12029" width="13.875" style="136" customWidth="1"/>
    <col min="12030" max="12030" width="14.375" style="136" customWidth="1"/>
    <col min="12031" max="12031" width="12.75" style="136" customWidth="1"/>
    <col min="12032" max="12032" width="13.875" style="136" customWidth="1"/>
    <col min="12033" max="12033" width="14.375" style="136" customWidth="1"/>
    <col min="12034" max="12034" width="12.75" style="136" customWidth="1"/>
    <col min="12035" max="12037" width="7.375" style="136" customWidth="1"/>
    <col min="12038" max="12038" width="10.75" style="136" customWidth="1"/>
    <col min="12039" max="12271" width="9.125" style="136"/>
    <col min="12272" max="12272" width="6.625" style="136" customWidth="1"/>
    <col min="12273" max="12273" width="11.375" style="136" customWidth="1"/>
    <col min="12274" max="12274" width="6.875" style="136" customWidth="1"/>
    <col min="12275" max="12275" width="16.375" style="136" customWidth="1"/>
    <col min="12276" max="12276" width="14.125" style="136" customWidth="1"/>
    <col min="12277" max="12277" width="5.375" style="136" customWidth="1"/>
    <col min="12278" max="12278" width="44.875" style="136" customWidth="1"/>
    <col min="12279" max="12279" width="7.25" style="136" customWidth="1"/>
    <col min="12280" max="12280" width="6.375" style="136" customWidth="1"/>
    <col min="12281" max="12281" width="11.875" style="136" customWidth="1"/>
    <col min="12282" max="12282" width="14.625" style="136" customWidth="1"/>
    <col min="12283" max="12283" width="14.375" style="136" customWidth="1"/>
    <col min="12284" max="12284" width="12.75" style="136" customWidth="1"/>
    <col min="12285" max="12285" width="13.875" style="136" customWidth="1"/>
    <col min="12286" max="12286" width="14.375" style="136" customWidth="1"/>
    <col min="12287" max="12287" width="12.75" style="136" customWidth="1"/>
    <col min="12288" max="12288" width="13.875" style="136" customWidth="1"/>
    <col min="12289" max="12289" width="14.375" style="136" customWidth="1"/>
    <col min="12290" max="12290" width="12.75" style="136" customWidth="1"/>
    <col min="12291" max="12293" width="7.375" style="136" customWidth="1"/>
    <col min="12294" max="12294" width="10.75" style="136" customWidth="1"/>
    <col min="12295" max="12527" width="9.125" style="136"/>
    <col min="12528" max="12528" width="6.625" style="136" customWidth="1"/>
    <col min="12529" max="12529" width="11.375" style="136" customWidth="1"/>
    <col min="12530" max="12530" width="6.875" style="136" customWidth="1"/>
    <col min="12531" max="12531" width="16.375" style="136" customWidth="1"/>
    <col min="12532" max="12532" width="14.125" style="136" customWidth="1"/>
    <col min="12533" max="12533" width="5.375" style="136" customWidth="1"/>
    <col min="12534" max="12534" width="44.875" style="136" customWidth="1"/>
    <col min="12535" max="12535" width="7.25" style="136" customWidth="1"/>
    <col min="12536" max="12536" width="6.375" style="136" customWidth="1"/>
    <col min="12537" max="12537" width="11.875" style="136" customWidth="1"/>
    <col min="12538" max="12538" width="14.625" style="136" customWidth="1"/>
    <col min="12539" max="12539" width="14.375" style="136" customWidth="1"/>
    <col min="12540" max="12540" width="12.75" style="136" customWidth="1"/>
    <col min="12541" max="12541" width="13.875" style="136" customWidth="1"/>
    <col min="12542" max="12542" width="14.375" style="136" customWidth="1"/>
    <col min="12543" max="12543" width="12.75" style="136" customWidth="1"/>
    <col min="12544" max="12544" width="13.875" style="136" customWidth="1"/>
    <col min="12545" max="12545" width="14.375" style="136" customWidth="1"/>
    <col min="12546" max="12546" width="12.75" style="136" customWidth="1"/>
    <col min="12547" max="12549" width="7.375" style="136" customWidth="1"/>
    <col min="12550" max="12550" width="10.75" style="136" customWidth="1"/>
    <col min="12551" max="12783" width="9.125" style="136"/>
    <col min="12784" max="12784" width="6.625" style="136" customWidth="1"/>
    <col min="12785" max="12785" width="11.375" style="136" customWidth="1"/>
    <col min="12786" max="12786" width="6.875" style="136" customWidth="1"/>
    <col min="12787" max="12787" width="16.375" style="136" customWidth="1"/>
    <col min="12788" max="12788" width="14.125" style="136" customWidth="1"/>
    <col min="12789" max="12789" width="5.375" style="136" customWidth="1"/>
    <col min="12790" max="12790" width="44.875" style="136" customWidth="1"/>
    <col min="12791" max="12791" width="7.25" style="136" customWidth="1"/>
    <col min="12792" max="12792" width="6.375" style="136" customWidth="1"/>
    <col min="12793" max="12793" width="11.875" style="136" customWidth="1"/>
    <col min="12794" max="12794" width="14.625" style="136" customWidth="1"/>
    <col min="12795" max="12795" width="14.375" style="136" customWidth="1"/>
    <col min="12796" max="12796" width="12.75" style="136" customWidth="1"/>
    <col min="12797" max="12797" width="13.875" style="136" customWidth="1"/>
    <col min="12798" max="12798" width="14.375" style="136" customWidth="1"/>
    <col min="12799" max="12799" width="12.75" style="136" customWidth="1"/>
    <col min="12800" max="12800" width="13.875" style="136" customWidth="1"/>
    <col min="12801" max="12801" width="14.375" style="136" customWidth="1"/>
    <col min="12802" max="12802" width="12.75" style="136" customWidth="1"/>
    <col min="12803" max="12805" width="7.375" style="136" customWidth="1"/>
    <col min="12806" max="12806" width="10.75" style="136" customWidth="1"/>
    <col min="12807" max="13039" width="9.125" style="136"/>
    <col min="13040" max="13040" width="6.625" style="136" customWidth="1"/>
    <col min="13041" max="13041" width="11.375" style="136" customWidth="1"/>
    <col min="13042" max="13042" width="6.875" style="136" customWidth="1"/>
    <col min="13043" max="13043" width="16.375" style="136" customWidth="1"/>
    <col min="13044" max="13044" width="14.125" style="136" customWidth="1"/>
    <col min="13045" max="13045" width="5.375" style="136" customWidth="1"/>
    <col min="13046" max="13046" width="44.875" style="136" customWidth="1"/>
    <col min="13047" max="13047" width="7.25" style="136" customWidth="1"/>
    <col min="13048" max="13048" width="6.375" style="136" customWidth="1"/>
    <col min="13049" max="13049" width="11.875" style="136" customWidth="1"/>
    <col min="13050" max="13050" width="14.625" style="136" customWidth="1"/>
    <col min="13051" max="13051" width="14.375" style="136" customWidth="1"/>
    <col min="13052" max="13052" width="12.75" style="136" customWidth="1"/>
    <col min="13053" max="13053" width="13.875" style="136" customWidth="1"/>
    <col min="13054" max="13054" width="14.375" style="136" customWidth="1"/>
    <col min="13055" max="13055" width="12.75" style="136" customWidth="1"/>
    <col min="13056" max="13056" width="13.875" style="136" customWidth="1"/>
    <col min="13057" max="13057" width="14.375" style="136" customWidth="1"/>
    <col min="13058" max="13058" width="12.75" style="136" customWidth="1"/>
    <col min="13059" max="13061" width="7.375" style="136" customWidth="1"/>
    <col min="13062" max="13062" width="10.75" style="136" customWidth="1"/>
    <col min="13063" max="13295" width="9.125" style="136"/>
    <col min="13296" max="13296" width="6.625" style="136" customWidth="1"/>
    <col min="13297" max="13297" width="11.375" style="136" customWidth="1"/>
    <col min="13298" max="13298" width="6.875" style="136" customWidth="1"/>
    <col min="13299" max="13299" width="16.375" style="136" customWidth="1"/>
    <col min="13300" max="13300" width="14.125" style="136" customWidth="1"/>
    <col min="13301" max="13301" width="5.375" style="136" customWidth="1"/>
    <col min="13302" max="13302" width="44.875" style="136" customWidth="1"/>
    <col min="13303" max="13303" width="7.25" style="136" customWidth="1"/>
    <col min="13304" max="13304" width="6.375" style="136" customWidth="1"/>
    <col min="13305" max="13305" width="11.875" style="136" customWidth="1"/>
    <col min="13306" max="13306" width="14.625" style="136" customWidth="1"/>
    <col min="13307" max="13307" width="14.375" style="136" customWidth="1"/>
    <col min="13308" max="13308" width="12.75" style="136" customWidth="1"/>
    <col min="13309" max="13309" width="13.875" style="136" customWidth="1"/>
    <col min="13310" max="13310" width="14.375" style="136" customWidth="1"/>
    <col min="13311" max="13311" width="12.75" style="136" customWidth="1"/>
    <col min="13312" max="13312" width="13.875" style="136" customWidth="1"/>
    <col min="13313" max="13313" width="14.375" style="136" customWidth="1"/>
    <col min="13314" max="13314" width="12.75" style="136" customWidth="1"/>
    <col min="13315" max="13317" width="7.375" style="136" customWidth="1"/>
    <col min="13318" max="13318" width="10.75" style="136" customWidth="1"/>
    <col min="13319" max="13551" width="9.125" style="136"/>
    <col min="13552" max="13552" width="6.625" style="136" customWidth="1"/>
    <col min="13553" max="13553" width="11.375" style="136" customWidth="1"/>
    <col min="13554" max="13554" width="6.875" style="136" customWidth="1"/>
    <col min="13555" max="13555" width="16.375" style="136" customWidth="1"/>
    <col min="13556" max="13556" width="14.125" style="136" customWidth="1"/>
    <col min="13557" max="13557" width="5.375" style="136" customWidth="1"/>
    <col min="13558" max="13558" width="44.875" style="136" customWidth="1"/>
    <col min="13559" max="13559" width="7.25" style="136" customWidth="1"/>
    <col min="13560" max="13560" width="6.375" style="136" customWidth="1"/>
    <col min="13561" max="13561" width="11.875" style="136" customWidth="1"/>
    <col min="13562" max="13562" width="14.625" style="136" customWidth="1"/>
    <col min="13563" max="13563" width="14.375" style="136" customWidth="1"/>
    <col min="13564" max="13564" width="12.75" style="136" customWidth="1"/>
    <col min="13565" max="13565" width="13.875" style="136" customWidth="1"/>
    <col min="13566" max="13566" width="14.375" style="136" customWidth="1"/>
    <col min="13567" max="13567" width="12.75" style="136" customWidth="1"/>
    <col min="13568" max="13568" width="13.875" style="136" customWidth="1"/>
    <col min="13569" max="13569" width="14.375" style="136" customWidth="1"/>
    <col min="13570" max="13570" width="12.75" style="136" customWidth="1"/>
    <col min="13571" max="13573" width="7.375" style="136" customWidth="1"/>
    <col min="13574" max="13574" width="10.75" style="136" customWidth="1"/>
    <col min="13575" max="13807" width="9.125" style="136"/>
    <col min="13808" max="13808" width="6.625" style="136" customWidth="1"/>
    <col min="13809" max="13809" width="11.375" style="136" customWidth="1"/>
    <col min="13810" max="13810" width="6.875" style="136" customWidth="1"/>
    <col min="13811" max="13811" width="16.375" style="136" customWidth="1"/>
    <col min="13812" max="13812" width="14.125" style="136" customWidth="1"/>
    <col min="13813" max="13813" width="5.375" style="136" customWidth="1"/>
    <col min="13814" max="13814" width="44.875" style="136" customWidth="1"/>
    <col min="13815" max="13815" width="7.25" style="136" customWidth="1"/>
    <col min="13816" max="13816" width="6.375" style="136" customWidth="1"/>
    <col min="13817" max="13817" width="11.875" style="136" customWidth="1"/>
    <col min="13818" max="13818" width="14.625" style="136" customWidth="1"/>
    <col min="13819" max="13819" width="14.375" style="136" customWidth="1"/>
    <col min="13820" max="13820" width="12.75" style="136" customWidth="1"/>
    <col min="13821" max="13821" width="13.875" style="136" customWidth="1"/>
    <col min="13822" max="13822" width="14.375" style="136" customWidth="1"/>
    <col min="13823" max="13823" width="12.75" style="136" customWidth="1"/>
    <col min="13824" max="13824" width="13.875" style="136" customWidth="1"/>
    <col min="13825" max="13825" width="14.375" style="136" customWidth="1"/>
    <col min="13826" max="13826" width="12.75" style="136" customWidth="1"/>
    <col min="13827" max="13829" width="7.375" style="136" customWidth="1"/>
    <col min="13830" max="13830" width="10.75" style="136" customWidth="1"/>
    <col min="13831" max="14063" width="9.125" style="136"/>
    <col min="14064" max="14064" width="6.625" style="136" customWidth="1"/>
    <col min="14065" max="14065" width="11.375" style="136" customWidth="1"/>
    <col min="14066" max="14066" width="6.875" style="136" customWidth="1"/>
    <col min="14067" max="14067" width="16.375" style="136" customWidth="1"/>
    <col min="14068" max="14068" width="14.125" style="136" customWidth="1"/>
    <col min="14069" max="14069" width="5.375" style="136" customWidth="1"/>
    <col min="14070" max="14070" width="44.875" style="136" customWidth="1"/>
    <col min="14071" max="14071" width="7.25" style="136" customWidth="1"/>
    <col min="14072" max="14072" width="6.375" style="136" customWidth="1"/>
    <col min="14073" max="14073" width="11.875" style="136" customWidth="1"/>
    <col min="14074" max="14074" width="14.625" style="136" customWidth="1"/>
    <col min="14075" max="14075" width="14.375" style="136" customWidth="1"/>
    <col min="14076" max="14076" width="12.75" style="136" customWidth="1"/>
    <col min="14077" max="14077" width="13.875" style="136" customWidth="1"/>
    <col min="14078" max="14078" width="14.375" style="136" customWidth="1"/>
    <col min="14079" max="14079" width="12.75" style="136" customWidth="1"/>
    <col min="14080" max="14080" width="13.875" style="136" customWidth="1"/>
    <col min="14081" max="14081" width="14.375" style="136" customWidth="1"/>
    <col min="14082" max="14082" width="12.75" style="136" customWidth="1"/>
    <col min="14083" max="14085" width="7.375" style="136" customWidth="1"/>
    <col min="14086" max="14086" width="10.75" style="136" customWidth="1"/>
    <col min="14087" max="14319" width="9.125" style="136"/>
    <col min="14320" max="14320" width="6.625" style="136" customWidth="1"/>
    <col min="14321" max="14321" width="11.375" style="136" customWidth="1"/>
    <col min="14322" max="14322" width="6.875" style="136" customWidth="1"/>
    <col min="14323" max="14323" width="16.375" style="136" customWidth="1"/>
    <col min="14324" max="14324" width="14.125" style="136" customWidth="1"/>
    <col min="14325" max="14325" width="5.375" style="136" customWidth="1"/>
    <col min="14326" max="14326" width="44.875" style="136" customWidth="1"/>
    <col min="14327" max="14327" width="7.25" style="136" customWidth="1"/>
    <col min="14328" max="14328" width="6.375" style="136" customWidth="1"/>
    <col min="14329" max="14329" width="11.875" style="136" customWidth="1"/>
    <col min="14330" max="14330" width="14.625" style="136" customWidth="1"/>
    <col min="14331" max="14331" width="14.375" style="136" customWidth="1"/>
    <col min="14332" max="14332" width="12.75" style="136" customWidth="1"/>
    <col min="14333" max="14333" width="13.875" style="136" customWidth="1"/>
    <col min="14334" max="14334" width="14.375" style="136" customWidth="1"/>
    <col min="14335" max="14335" width="12.75" style="136" customWidth="1"/>
    <col min="14336" max="14336" width="13.875" style="136" customWidth="1"/>
    <col min="14337" max="14337" width="14.375" style="136" customWidth="1"/>
    <col min="14338" max="14338" width="12.75" style="136" customWidth="1"/>
    <col min="14339" max="14341" width="7.375" style="136" customWidth="1"/>
    <col min="14342" max="14342" width="10.75" style="136" customWidth="1"/>
    <col min="14343" max="14575" width="9.125" style="136"/>
    <col min="14576" max="14576" width="6.625" style="136" customWidth="1"/>
    <col min="14577" max="14577" width="11.375" style="136" customWidth="1"/>
    <col min="14578" max="14578" width="6.875" style="136" customWidth="1"/>
    <col min="14579" max="14579" width="16.375" style="136" customWidth="1"/>
    <col min="14580" max="14580" width="14.125" style="136" customWidth="1"/>
    <col min="14581" max="14581" width="5.375" style="136" customWidth="1"/>
    <col min="14582" max="14582" width="44.875" style="136" customWidth="1"/>
    <col min="14583" max="14583" width="7.25" style="136" customWidth="1"/>
    <col min="14584" max="14584" width="6.375" style="136" customWidth="1"/>
    <col min="14585" max="14585" width="11.875" style="136" customWidth="1"/>
    <col min="14586" max="14586" width="14.625" style="136" customWidth="1"/>
    <col min="14587" max="14587" width="14.375" style="136" customWidth="1"/>
    <col min="14588" max="14588" width="12.75" style="136" customWidth="1"/>
    <col min="14589" max="14589" width="13.875" style="136" customWidth="1"/>
    <col min="14590" max="14590" width="14.375" style="136" customWidth="1"/>
    <col min="14591" max="14591" width="12.75" style="136" customWidth="1"/>
    <col min="14592" max="14592" width="13.875" style="136" customWidth="1"/>
    <col min="14593" max="14593" width="14.375" style="136" customWidth="1"/>
    <col min="14594" max="14594" width="12.75" style="136" customWidth="1"/>
    <col min="14595" max="14597" width="7.375" style="136" customWidth="1"/>
    <col min="14598" max="14598" width="10.75" style="136" customWidth="1"/>
    <col min="14599" max="14831" width="9.125" style="136"/>
    <col min="14832" max="14832" width="6.625" style="136" customWidth="1"/>
    <col min="14833" max="14833" width="11.375" style="136" customWidth="1"/>
    <col min="14834" max="14834" width="6.875" style="136" customWidth="1"/>
    <col min="14835" max="14835" width="16.375" style="136" customWidth="1"/>
    <col min="14836" max="14836" width="14.125" style="136" customWidth="1"/>
    <col min="14837" max="14837" width="5.375" style="136" customWidth="1"/>
    <col min="14838" max="14838" width="44.875" style="136" customWidth="1"/>
    <col min="14839" max="14839" width="7.25" style="136" customWidth="1"/>
    <col min="14840" max="14840" width="6.375" style="136" customWidth="1"/>
    <col min="14841" max="14841" width="11.875" style="136" customWidth="1"/>
    <col min="14842" max="14842" width="14.625" style="136" customWidth="1"/>
    <col min="14843" max="14843" width="14.375" style="136" customWidth="1"/>
    <col min="14844" max="14844" width="12.75" style="136" customWidth="1"/>
    <col min="14845" max="14845" width="13.875" style="136" customWidth="1"/>
    <col min="14846" max="14846" width="14.375" style="136" customWidth="1"/>
    <col min="14847" max="14847" width="12.75" style="136" customWidth="1"/>
    <col min="14848" max="14848" width="13.875" style="136" customWidth="1"/>
    <col min="14849" max="14849" width="14.375" style="136" customWidth="1"/>
    <col min="14850" max="14850" width="12.75" style="136" customWidth="1"/>
    <col min="14851" max="14853" width="7.375" style="136" customWidth="1"/>
    <col min="14854" max="14854" width="10.75" style="136" customWidth="1"/>
    <col min="14855" max="15087" width="9.125" style="136"/>
    <col min="15088" max="15088" width="6.625" style="136" customWidth="1"/>
    <col min="15089" max="15089" width="11.375" style="136" customWidth="1"/>
    <col min="15090" max="15090" width="6.875" style="136" customWidth="1"/>
    <col min="15091" max="15091" width="16.375" style="136" customWidth="1"/>
    <col min="15092" max="15092" width="14.125" style="136" customWidth="1"/>
    <col min="15093" max="15093" width="5.375" style="136" customWidth="1"/>
    <col min="15094" max="15094" width="44.875" style="136" customWidth="1"/>
    <col min="15095" max="15095" width="7.25" style="136" customWidth="1"/>
    <col min="15096" max="15096" width="6.375" style="136" customWidth="1"/>
    <col min="15097" max="15097" width="11.875" style="136" customWidth="1"/>
    <col min="15098" max="15098" width="14.625" style="136" customWidth="1"/>
    <col min="15099" max="15099" width="14.375" style="136" customWidth="1"/>
    <col min="15100" max="15100" width="12.75" style="136" customWidth="1"/>
    <col min="15101" max="15101" width="13.875" style="136" customWidth="1"/>
    <col min="15102" max="15102" width="14.375" style="136" customWidth="1"/>
    <col min="15103" max="15103" width="12.75" style="136" customWidth="1"/>
    <col min="15104" max="15104" width="13.875" style="136" customWidth="1"/>
    <col min="15105" max="15105" width="14.375" style="136" customWidth="1"/>
    <col min="15106" max="15106" width="12.75" style="136" customWidth="1"/>
    <col min="15107" max="15109" width="7.375" style="136" customWidth="1"/>
    <col min="15110" max="15110" width="10.75" style="136" customWidth="1"/>
    <col min="15111" max="15343" width="9.125" style="136"/>
    <col min="15344" max="15344" width="6.625" style="136" customWidth="1"/>
    <col min="15345" max="15345" width="11.375" style="136" customWidth="1"/>
    <col min="15346" max="15346" width="6.875" style="136" customWidth="1"/>
    <col min="15347" max="15347" width="16.375" style="136" customWidth="1"/>
    <col min="15348" max="15348" width="14.125" style="136" customWidth="1"/>
    <col min="15349" max="15349" width="5.375" style="136" customWidth="1"/>
    <col min="15350" max="15350" width="44.875" style="136" customWidth="1"/>
    <col min="15351" max="15351" width="7.25" style="136" customWidth="1"/>
    <col min="15352" max="15352" width="6.375" style="136" customWidth="1"/>
    <col min="15353" max="15353" width="11.875" style="136" customWidth="1"/>
    <col min="15354" max="15354" width="14.625" style="136" customWidth="1"/>
    <col min="15355" max="15355" width="14.375" style="136" customWidth="1"/>
    <col min="15356" max="15356" width="12.75" style="136" customWidth="1"/>
    <col min="15357" max="15357" width="13.875" style="136" customWidth="1"/>
    <col min="15358" max="15358" width="14.375" style="136" customWidth="1"/>
    <col min="15359" max="15359" width="12.75" style="136" customWidth="1"/>
    <col min="15360" max="15360" width="13.875" style="136" customWidth="1"/>
    <col min="15361" max="15361" width="14.375" style="136" customWidth="1"/>
    <col min="15362" max="15362" width="12.75" style="136" customWidth="1"/>
    <col min="15363" max="15365" width="7.375" style="136" customWidth="1"/>
    <col min="15366" max="15366" width="10.75" style="136" customWidth="1"/>
    <col min="15367" max="15599" width="9.125" style="136"/>
    <col min="15600" max="15600" width="6.625" style="136" customWidth="1"/>
    <col min="15601" max="15601" width="11.375" style="136" customWidth="1"/>
    <col min="15602" max="15602" width="6.875" style="136" customWidth="1"/>
    <col min="15603" max="15603" width="16.375" style="136" customWidth="1"/>
    <col min="15604" max="15604" width="14.125" style="136" customWidth="1"/>
    <col min="15605" max="15605" width="5.375" style="136" customWidth="1"/>
    <col min="15606" max="15606" width="44.875" style="136" customWidth="1"/>
    <col min="15607" max="15607" width="7.25" style="136" customWidth="1"/>
    <col min="15608" max="15608" width="6.375" style="136" customWidth="1"/>
    <col min="15609" max="15609" width="11.875" style="136" customWidth="1"/>
    <col min="15610" max="15610" width="14.625" style="136" customWidth="1"/>
    <col min="15611" max="15611" width="14.375" style="136" customWidth="1"/>
    <col min="15612" max="15612" width="12.75" style="136" customWidth="1"/>
    <col min="15613" max="15613" width="13.875" style="136" customWidth="1"/>
    <col min="15614" max="15614" width="14.375" style="136" customWidth="1"/>
    <col min="15615" max="15615" width="12.75" style="136" customWidth="1"/>
    <col min="15616" max="15616" width="13.875" style="136" customWidth="1"/>
    <col min="15617" max="15617" width="14.375" style="136" customWidth="1"/>
    <col min="15618" max="15618" width="12.75" style="136" customWidth="1"/>
    <col min="15619" max="15621" width="7.375" style="136" customWidth="1"/>
    <col min="15622" max="15622" width="10.75" style="136" customWidth="1"/>
    <col min="15623" max="15855" width="9.125" style="136"/>
    <col min="15856" max="15856" width="6.625" style="136" customWidth="1"/>
    <col min="15857" max="15857" width="11.375" style="136" customWidth="1"/>
    <col min="15858" max="15858" width="6.875" style="136" customWidth="1"/>
    <col min="15859" max="15859" width="16.375" style="136" customWidth="1"/>
    <col min="15860" max="15860" width="14.125" style="136" customWidth="1"/>
    <col min="15861" max="15861" width="5.375" style="136" customWidth="1"/>
    <col min="15862" max="15862" width="44.875" style="136" customWidth="1"/>
    <col min="15863" max="15863" width="7.25" style="136" customWidth="1"/>
    <col min="15864" max="15864" width="6.375" style="136" customWidth="1"/>
    <col min="15865" max="15865" width="11.875" style="136" customWidth="1"/>
    <col min="15866" max="15866" width="14.625" style="136" customWidth="1"/>
    <col min="15867" max="15867" width="14.375" style="136" customWidth="1"/>
    <col min="15868" max="15868" width="12.75" style="136" customWidth="1"/>
    <col min="15869" max="15869" width="13.875" style="136" customWidth="1"/>
    <col min="15870" max="15870" width="14.375" style="136" customWidth="1"/>
    <col min="15871" max="15871" width="12.75" style="136" customWidth="1"/>
    <col min="15872" max="15872" width="13.875" style="136" customWidth="1"/>
    <col min="15873" max="15873" width="14.375" style="136" customWidth="1"/>
    <col min="15874" max="15874" width="12.75" style="136" customWidth="1"/>
    <col min="15875" max="15877" width="7.375" style="136" customWidth="1"/>
    <col min="15878" max="15878" width="10.75" style="136" customWidth="1"/>
    <col min="15879" max="16111" width="9.125" style="136"/>
    <col min="16112" max="16112" width="6.625" style="136" customWidth="1"/>
    <col min="16113" max="16113" width="11.375" style="136" customWidth="1"/>
    <col min="16114" max="16114" width="6.875" style="136" customWidth="1"/>
    <col min="16115" max="16115" width="16.375" style="136" customWidth="1"/>
    <col min="16116" max="16116" width="14.125" style="136" customWidth="1"/>
    <col min="16117" max="16117" width="5.375" style="136" customWidth="1"/>
    <col min="16118" max="16118" width="44.875" style="136" customWidth="1"/>
    <col min="16119" max="16119" width="7.25" style="136" customWidth="1"/>
    <col min="16120" max="16120" width="6.375" style="136" customWidth="1"/>
    <col min="16121" max="16121" width="11.875" style="136" customWidth="1"/>
    <col min="16122" max="16122" width="14.625" style="136" customWidth="1"/>
    <col min="16123" max="16123" width="14.375" style="136" customWidth="1"/>
    <col min="16124" max="16124" width="12.75" style="136" customWidth="1"/>
    <col min="16125" max="16125" width="13.875" style="136" customWidth="1"/>
    <col min="16126" max="16126" width="14.375" style="136" customWidth="1"/>
    <col min="16127" max="16127" width="12.75" style="136" customWidth="1"/>
    <col min="16128" max="16128" width="13.875" style="136" customWidth="1"/>
    <col min="16129" max="16129" width="14.375" style="136" customWidth="1"/>
    <col min="16130" max="16130" width="12.75" style="136" customWidth="1"/>
    <col min="16131" max="16133" width="7.375" style="136" customWidth="1"/>
    <col min="16134" max="16134" width="10.75" style="136" customWidth="1"/>
    <col min="16135" max="16384" width="9.125" style="136"/>
  </cols>
  <sheetData>
    <row r="1" spans="1:19" x14ac:dyDescent="0.35">
      <c r="A1" s="325" t="s">
        <v>601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132" t="s">
        <v>602</v>
      </c>
      <c r="N1" s="133"/>
      <c r="O1" s="133"/>
      <c r="P1" s="133"/>
    </row>
    <row r="2" spans="1:19" ht="24" customHeight="1" x14ac:dyDescent="0.35">
      <c r="A2" s="326" t="s">
        <v>2357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137"/>
      <c r="N2" s="138"/>
      <c r="O2" s="138"/>
      <c r="P2" s="138"/>
    </row>
    <row r="3" spans="1:19" s="139" customFormat="1" ht="36.75" customHeight="1" x14ac:dyDescent="0.2">
      <c r="A3" s="317" t="s">
        <v>65</v>
      </c>
      <c r="B3" s="317" t="s">
        <v>163</v>
      </c>
      <c r="C3" s="317" t="s">
        <v>164</v>
      </c>
      <c r="D3" s="317" t="s">
        <v>165</v>
      </c>
      <c r="E3" s="317" t="s">
        <v>77</v>
      </c>
      <c r="F3" s="317" t="s">
        <v>166</v>
      </c>
      <c r="G3" s="317" t="s">
        <v>167</v>
      </c>
      <c r="H3" s="319" t="s">
        <v>168</v>
      </c>
      <c r="I3" s="317" t="s">
        <v>169</v>
      </c>
      <c r="J3" s="314" t="s">
        <v>170</v>
      </c>
      <c r="K3" s="315" t="s">
        <v>171</v>
      </c>
      <c r="L3" s="305" t="s">
        <v>597</v>
      </c>
      <c r="M3" s="305" t="s">
        <v>10</v>
      </c>
      <c r="N3" s="302" t="s">
        <v>172</v>
      </c>
      <c r="O3" s="303"/>
      <c r="P3" s="304"/>
      <c r="Q3" s="307" t="s">
        <v>11</v>
      </c>
      <c r="R3" s="330" t="s">
        <v>600</v>
      </c>
      <c r="S3" s="324"/>
    </row>
    <row r="4" spans="1:19" s="139" customFormat="1" ht="63" x14ac:dyDescent="0.2">
      <c r="A4" s="318"/>
      <c r="B4" s="318"/>
      <c r="C4" s="318"/>
      <c r="D4" s="318"/>
      <c r="E4" s="318"/>
      <c r="F4" s="318"/>
      <c r="G4" s="318"/>
      <c r="H4" s="320"/>
      <c r="I4" s="318"/>
      <c r="J4" s="314"/>
      <c r="K4" s="316"/>
      <c r="L4" s="306"/>
      <c r="M4" s="306"/>
      <c r="N4" s="140" t="s">
        <v>173</v>
      </c>
      <c r="O4" s="140" t="s">
        <v>174</v>
      </c>
      <c r="P4" s="140" t="s">
        <v>67</v>
      </c>
      <c r="Q4" s="307"/>
      <c r="R4" s="330"/>
      <c r="S4" s="324"/>
    </row>
    <row r="5" spans="1:19" x14ac:dyDescent="0.35">
      <c r="A5" s="141">
        <v>1</v>
      </c>
      <c r="B5" s="142" t="s">
        <v>59</v>
      </c>
      <c r="C5" s="142" t="s">
        <v>175</v>
      </c>
      <c r="D5" s="142" t="s">
        <v>1424</v>
      </c>
      <c r="E5" s="142" t="s">
        <v>176</v>
      </c>
      <c r="F5" s="142" t="s">
        <v>177</v>
      </c>
      <c r="G5" s="142" t="s">
        <v>178</v>
      </c>
      <c r="H5" s="143"/>
      <c r="I5" s="141"/>
      <c r="J5" s="144"/>
      <c r="K5" s="145"/>
      <c r="L5" s="146"/>
      <c r="M5" s="146"/>
      <c r="N5" s="142"/>
      <c r="O5" s="142"/>
      <c r="P5" s="142"/>
    </row>
    <row r="6" spans="1:19" x14ac:dyDescent="0.35">
      <c r="A6" s="141">
        <v>2</v>
      </c>
      <c r="B6" s="142" t="s">
        <v>59</v>
      </c>
      <c r="C6" s="142" t="s">
        <v>179</v>
      </c>
      <c r="D6" s="142" t="s">
        <v>1424</v>
      </c>
      <c r="E6" s="142" t="s">
        <v>176</v>
      </c>
      <c r="F6" s="142" t="s">
        <v>180</v>
      </c>
      <c r="G6" s="142" t="s">
        <v>181</v>
      </c>
      <c r="H6" s="143">
        <v>9017</v>
      </c>
      <c r="I6" s="141">
        <v>5</v>
      </c>
      <c r="J6" s="144">
        <f>บึงกาฬ!F10</f>
        <v>931303.55</v>
      </c>
      <c r="K6" s="145">
        <f>บึงกาฬ!AK10</f>
        <v>906650.83000000007</v>
      </c>
      <c r="L6" s="146">
        <f>บึงกาฬ!AL10</f>
        <v>4521413.5</v>
      </c>
      <c r="M6" s="146">
        <f>บึงกาฬ!AM10</f>
        <v>4037613.09</v>
      </c>
      <c r="N6" s="142"/>
      <c r="O6" s="142"/>
      <c r="P6" s="142"/>
      <c r="Q6" s="134">
        <f>L6-M6</f>
        <v>483800.41000000015</v>
      </c>
      <c r="R6" s="135">
        <f>L6/H6</f>
        <v>501.43212820228456</v>
      </c>
    </row>
    <row r="7" spans="1:19" x14ac:dyDescent="0.35">
      <c r="A7" s="141">
        <v>3</v>
      </c>
      <c r="B7" s="142" t="s">
        <v>59</v>
      </c>
      <c r="C7" s="142" t="s">
        <v>182</v>
      </c>
      <c r="D7" s="142" t="s">
        <v>1424</v>
      </c>
      <c r="E7" s="142" t="s">
        <v>176</v>
      </c>
      <c r="F7" s="142" t="s">
        <v>180</v>
      </c>
      <c r="G7" s="142" t="s">
        <v>183</v>
      </c>
      <c r="H7" s="143">
        <v>4386</v>
      </c>
      <c r="I7" s="141">
        <v>3</v>
      </c>
      <c r="J7" s="144">
        <f>บึงกาฬ!F11</f>
        <v>637870.98</v>
      </c>
      <c r="K7" s="145">
        <f>บึงกาฬ!AK11</f>
        <v>690090.33</v>
      </c>
      <c r="L7" s="146">
        <f>บึงกาฬ!AL11</f>
        <v>2480993.0700000003</v>
      </c>
      <c r="M7" s="146">
        <f>บึงกาฬ!AM11</f>
        <v>2331976.5</v>
      </c>
      <c r="N7" s="142"/>
      <c r="O7" s="142"/>
      <c r="P7" s="142"/>
      <c r="Q7" s="134">
        <f t="shared" ref="Q7:Q70" si="0">L7-M7</f>
        <v>149016.5700000003</v>
      </c>
      <c r="R7" s="135">
        <f t="shared" ref="R7:R70" si="1">L7/H7</f>
        <v>565.66189466484275</v>
      </c>
    </row>
    <row r="8" spans="1:19" x14ac:dyDescent="0.35">
      <c r="A8" s="141">
        <v>4</v>
      </c>
      <c r="B8" s="142" t="s">
        <v>59</v>
      </c>
      <c r="C8" s="142" t="s">
        <v>184</v>
      </c>
      <c r="D8" s="142" t="s">
        <v>1424</v>
      </c>
      <c r="E8" s="142" t="s">
        <v>176</v>
      </c>
      <c r="F8" s="142" t="s">
        <v>180</v>
      </c>
      <c r="G8" s="142" t="s">
        <v>185</v>
      </c>
      <c r="H8" s="143">
        <v>3088</v>
      </c>
      <c r="I8" s="141">
        <v>3</v>
      </c>
      <c r="J8" s="144">
        <f>บึงกาฬ!F12</f>
        <v>1018836.69</v>
      </c>
      <c r="K8" s="145">
        <f>บึงกาฬ!AK12</f>
        <v>700297.39999999991</v>
      </c>
      <c r="L8" s="146">
        <f>บึงกาฬ!AL12</f>
        <v>3875014.34</v>
      </c>
      <c r="M8" s="146">
        <f>บึงกาฬ!AM12</f>
        <v>3586000.02</v>
      </c>
      <c r="N8" s="142"/>
      <c r="O8" s="142"/>
      <c r="P8" s="142"/>
      <c r="Q8" s="134">
        <f t="shared" si="0"/>
        <v>289014.31999999983</v>
      </c>
      <c r="R8" s="135">
        <f t="shared" si="1"/>
        <v>1254.8621567357513</v>
      </c>
    </row>
    <row r="9" spans="1:19" x14ac:dyDescent="0.35">
      <c r="A9" s="141">
        <v>5</v>
      </c>
      <c r="B9" s="142" t="s">
        <v>59</v>
      </c>
      <c r="C9" s="142" t="s">
        <v>186</v>
      </c>
      <c r="D9" s="142" t="s">
        <v>1424</v>
      </c>
      <c r="E9" s="142" t="s">
        <v>176</v>
      </c>
      <c r="F9" s="142" t="s">
        <v>180</v>
      </c>
      <c r="G9" s="142" t="s">
        <v>187</v>
      </c>
      <c r="H9" s="143">
        <v>2345</v>
      </c>
      <c r="I9" s="141">
        <v>2</v>
      </c>
      <c r="J9" s="144">
        <f>บึงกาฬ!F13</f>
        <v>841529.75</v>
      </c>
      <c r="K9" s="145">
        <f>บึงกาฬ!AK13</f>
        <v>415063.30000000005</v>
      </c>
      <c r="L9" s="146">
        <f>บึงกาฬ!AL13</f>
        <v>2141819.2400000002</v>
      </c>
      <c r="M9" s="146">
        <f>บึงกาฬ!AM13</f>
        <v>2212804.79</v>
      </c>
      <c r="N9" s="142"/>
      <c r="O9" s="142"/>
      <c r="P9" s="142"/>
      <c r="Q9" s="134">
        <f t="shared" si="0"/>
        <v>-70985.549999999814</v>
      </c>
      <c r="R9" s="135">
        <f t="shared" si="1"/>
        <v>913.35575266524529</v>
      </c>
    </row>
    <row r="10" spans="1:19" x14ac:dyDescent="0.35">
      <c r="A10" s="141">
        <v>6</v>
      </c>
      <c r="B10" s="142" t="s">
        <v>59</v>
      </c>
      <c r="C10" s="142" t="s">
        <v>188</v>
      </c>
      <c r="D10" s="142" t="s">
        <v>1424</v>
      </c>
      <c r="E10" s="142" t="s">
        <v>176</v>
      </c>
      <c r="F10" s="142" t="s">
        <v>180</v>
      </c>
      <c r="G10" s="142" t="s">
        <v>189</v>
      </c>
      <c r="H10" s="143">
        <v>6935</v>
      </c>
      <c r="I10" s="141">
        <v>5</v>
      </c>
      <c r="J10" s="144">
        <f>บึงกาฬ!F14</f>
        <v>939405.7</v>
      </c>
      <c r="K10" s="145">
        <f>บึงกาฬ!AK14</f>
        <v>211114.35999999987</v>
      </c>
      <c r="L10" s="146">
        <f>บึงกาฬ!AL14</f>
        <v>3365887.4800000004</v>
      </c>
      <c r="M10" s="146">
        <f>บึงกาฬ!AM14</f>
        <v>3293661.29</v>
      </c>
      <c r="N10" s="142"/>
      <c r="O10" s="142"/>
      <c r="P10" s="142"/>
      <c r="Q10" s="134">
        <f t="shared" si="0"/>
        <v>72226.19000000041</v>
      </c>
      <c r="R10" s="135">
        <f t="shared" si="1"/>
        <v>485.347870223504</v>
      </c>
    </row>
    <row r="11" spans="1:19" x14ac:dyDescent="0.35">
      <c r="A11" s="141">
        <v>7</v>
      </c>
      <c r="B11" s="142" t="s">
        <v>59</v>
      </c>
      <c r="C11" s="142" t="s">
        <v>190</v>
      </c>
      <c r="D11" s="142" t="s">
        <v>1424</v>
      </c>
      <c r="E11" s="142" t="s">
        <v>176</v>
      </c>
      <c r="F11" s="142" t="s">
        <v>180</v>
      </c>
      <c r="G11" s="142" t="s">
        <v>191</v>
      </c>
      <c r="H11" s="143">
        <v>5524</v>
      </c>
      <c r="I11" s="141">
        <v>4</v>
      </c>
      <c r="J11" s="144">
        <f>บึงกาฬ!F15</f>
        <v>544190.89</v>
      </c>
      <c r="K11" s="145">
        <f>บึงกาฬ!AK15</f>
        <v>499597.16000000015</v>
      </c>
      <c r="L11" s="146">
        <f>บึงกาฬ!AL15</f>
        <v>2727848.31</v>
      </c>
      <c r="M11" s="146">
        <f>บึงกาฬ!AM15</f>
        <v>2910086.21</v>
      </c>
      <c r="N11" s="142"/>
      <c r="O11" s="142"/>
      <c r="P11" s="142"/>
      <c r="Q11" s="134">
        <f t="shared" si="0"/>
        <v>-182237.89999999991</v>
      </c>
      <c r="R11" s="135">
        <f t="shared" si="1"/>
        <v>493.81757965242576</v>
      </c>
    </row>
    <row r="12" spans="1:19" x14ac:dyDescent="0.35">
      <c r="A12" s="141">
        <v>8</v>
      </c>
      <c r="B12" s="142" t="s">
        <v>59</v>
      </c>
      <c r="C12" s="142" t="s">
        <v>192</v>
      </c>
      <c r="D12" s="142" t="s">
        <v>1424</v>
      </c>
      <c r="E12" s="142" t="s">
        <v>176</v>
      </c>
      <c r="F12" s="142" t="s">
        <v>180</v>
      </c>
      <c r="G12" s="142" t="s">
        <v>193</v>
      </c>
      <c r="H12" s="143">
        <v>5657</v>
      </c>
      <c r="I12" s="141">
        <v>4</v>
      </c>
      <c r="J12" s="144">
        <f>บึงกาฬ!F16</f>
        <v>328324.43</v>
      </c>
      <c r="K12" s="145">
        <f>บึงกาฬ!AK16</f>
        <v>551387.39999999991</v>
      </c>
      <c r="L12" s="146">
        <f>บึงกาฬ!AL16</f>
        <v>2515714.44</v>
      </c>
      <c r="M12" s="146">
        <f>บึงกาฬ!AM16</f>
        <v>2330531.0900000003</v>
      </c>
      <c r="N12" s="142"/>
      <c r="O12" s="142"/>
      <c r="P12" s="142"/>
      <c r="Q12" s="134">
        <f t="shared" si="0"/>
        <v>185183.34999999963</v>
      </c>
      <c r="R12" s="135">
        <f t="shared" si="1"/>
        <v>444.70822697542866</v>
      </c>
    </row>
    <row r="13" spans="1:19" x14ac:dyDescent="0.35">
      <c r="A13" s="141">
        <v>9</v>
      </c>
      <c r="B13" s="142" t="s">
        <v>59</v>
      </c>
      <c r="C13" s="142" t="s">
        <v>194</v>
      </c>
      <c r="D13" s="142" t="s">
        <v>1424</v>
      </c>
      <c r="E13" s="142" t="s">
        <v>176</v>
      </c>
      <c r="F13" s="142" t="s">
        <v>180</v>
      </c>
      <c r="G13" s="142" t="s">
        <v>195</v>
      </c>
      <c r="H13" s="143">
        <v>4057</v>
      </c>
      <c r="I13" s="141">
        <v>3</v>
      </c>
      <c r="J13" s="144">
        <f>บึงกาฬ!F17</f>
        <v>773881.49</v>
      </c>
      <c r="K13" s="145">
        <f>บึงกาฬ!AK17</f>
        <v>919934.79999999993</v>
      </c>
      <c r="L13" s="146">
        <f>บึงกาฬ!AL17</f>
        <v>3231374.23</v>
      </c>
      <c r="M13" s="146">
        <f>บึงกาฬ!AM17</f>
        <v>2022982.67</v>
      </c>
      <c r="N13" s="142"/>
      <c r="O13" s="142"/>
      <c r="P13" s="142"/>
      <c r="Q13" s="134">
        <f t="shared" si="0"/>
        <v>1208391.56</v>
      </c>
      <c r="R13" s="135">
        <f t="shared" si="1"/>
        <v>796.49352477199898</v>
      </c>
    </row>
    <row r="14" spans="1:19" x14ac:dyDescent="0.35">
      <c r="A14" s="141">
        <v>10</v>
      </c>
      <c r="B14" s="142" t="s">
        <v>59</v>
      </c>
      <c r="C14" s="142" t="s">
        <v>196</v>
      </c>
      <c r="D14" s="142" t="s">
        <v>1424</v>
      </c>
      <c r="E14" s="142" t="s">
        <v>176</v>
      </c>
      <c r="F14" s="142" t="s">
        <v>180</v>
      </c>
      <c r="G14" s="142" t="s">
        <v>197</v>
      </c>
      <c r="H14" s="143">
        <v>2737</v>
      </c>
      <c r="I14" s="141">
        <v>2</v>
      </c>
      <c r="J14" s="144">
        <f>บึงกาฬ!F18</f>
        <v>425139.9</v>
      </c>
      <c r="K14" s="145">
        <f>บึงกาฬ!AK18</f>
        <v>423502.75</v>
      </c>
      <c r="L14" s="146">
        <f>บึงกาฬ!AL18</f>
        <v>1991818.87</v>
      </c>
      <c r="M14" s="146">
        <f>บึงกาฬ!AM18</f>
        <v>2152131.1100000003</v>
      </c>
      <c r="N14" s="142"/>
      <c r="O14" s="142"/>
      <c r="P14" s="142"/>
      <c r="Q14" s="134">
        <f t="shared" si="0"/>
        <v>-160312.24000000022</v>
      </c>
      <c r="R14" s="135">
        <f t="shared" si="1"/>
        <v>727.73798684691269</v>
      </c>
    </row>
    <row r="15" spans="1:19" x14ac:dyDescent="0.35">
      <c r="A15" s="141">
        <v>11</v>
      </c>
      <c r="B15" s="142" t="s">
        <v>59</v>
      </c>
      <c r="C15" s="142" t="s">
        <v>198</v>
      </c>
      <c r="D15" s="142" t="s">
        <v>1424</v>
      </c>
      <c r="E15" s="142" t="s">
        <v>176</v>
      </c>
      <c r="F15" s="142" t="s">
        <v>180</v>
      </c>
      <c r="G15" s="142" t="s">
        <v>199</v>
      </c>
      <c r="H15" s="143">
        <v>4167</v>
      </c>
      <c r="I15" s="141">
        <v>3</v>
      </c>
      <c r="J15" s="144">
        <f>บึงกาฬ!F19</f>
        <v>232319.2</v>
      </c>
      <c r="K15" s="145">
        <f>บึงกาฬ!AK19</f>
        <v>97358.56</v>
      </c>
      <c r="L15" s="146">
        <f>บึงกาฬ!AL19</f>
        <v>2709800.77</v>
      </c>
      <c r="M15" s="146">
        <f>บึงกาฬ!AM19</f>
        <v>2703906.5999999996</v>
      </c>
      <c r="N15" s="142"/>
      <c r="O15" s="142"/>
      <c r="P15" s="142"/>
      <c r="Q15" s="134">
        <f t="shared" si="0"/>
        <v>5894.1700000003912</v>
      </c>
      <c r="R15" s="135">
        <f t="shared" si="1"/>
        <v>650.30016078713709</v>
      </c>
    </row>
    <row r="16" spans="1:19" x14ac:dyDescent="0.35">
      <c r="A16" s="141">
        <v>12</v>
      </c>
      <c r="B16" s="142" t="s">
        <v>59</v>
      </c>
      <c r="C16" s="142" t="s">
        <v>200</v>
      </c>
      <c r="D16" s="142" t="s">
        <v>1424</v>
      </c>
      <c r="E16" s="142" t="s">
        <v>176</v>
      </c>
      <c r="F16" s="142" t="s">
        <v>180</v>
      </c>
      <c r="G16" s="142" t="s">
        <v>201</v>
      </c>
      <c r="H16" s="143">
        <v>7036</v>
      </c>
      <c r="I16" s="141">
        <v>5</v>
      </c>
      <c r="J16" s="144">
        <f>บึงกาฬ!F20</f>
        <v>658063.18000000005</v>
      </c>
      <c r="K16" s="145">
        <f>บึงกาฬ!AK20</f>
        <v>566537.81000000006</v>
      </c>
      <c r="L16" s="146">
        <f>บึงกาฬ!AL20</f>
        <v>3860449.6500000004</v>
      </c>
      <c r="M16" s="146">
        <f>บึงกาฬ!AM20</f>
        <v>3613025.47</v>
      </c>
      <c r="N16" s="142"/>
      <c r="O16" s="142"/>
      <c r="P16" s="142"/>
      <c r="Q16" s="134">
        <f t="shared" si="0"/>
        <v>247424.18000000017</v>
      </c>
      <c r="R16" s="135">
        <f t="shared" si="1"/>
        <v>548.6710702103469</v>
      </c>
    </row>
    <row r="17" spans="1:18" x14ac:dyDescent="0.35">
      <c r="A17" s="141">
        <v>13</v>
      </c>
      <c r="B17" s="142" t="s">
        <v>59</v>
      </c>
      <c r="C17" s="142" t="s">
        <v>202</v>
      </c>
      <c r="D17" s="142" t="s">
        <v>1424</v>
      </c>
      <c r="E17" s="142" t="s">
        <v>176</v>
      </c>
      <c r="F17" s="142" t="s">
        <v>180</v>
      </c>
      <c r="G17" s="142" t="s">
        <v>203</v>
      </c>
      <c r="H17" s="143">
        <v>4248</v>
      </c>
      <c r="I17" s="141">
        <v>3</v>
      </c>
      <c r="J17" s="144">
        <f>บึงกาฬ!F21</f>
        <v>326330.64</v>
      </c>
      <c r="K17" s="145">
        <f>บึงกาฬ!AK21</f>
        <v>615771.34000000008</v>
      </c>
      <c r="L17" s="146">
        <f>บึงกาฬ!AL21</f>
        <v>2337719.96</v>
      </c>
      <c r="M17" s="146">
        <f>บึงกาฬ!AM21</f>
        <v>2197603.3199999998</v>
      </c>
      <c r="N17" s="142"/>
      <c r="O17" s="142"/>
      <c r="P17" s="142"/>
      <c r="Q17" s="134">
        <f t="shared" si="0"/>
        <v>140116.64000000013</v>
      </c>
      <c r="R17" s="135">
        <f t="shared" si="1"/>
        <v>550.31072504708095</v>
      </c>
    </row>
    <row r="18" spans="1:18" x14ac:dyDescent="0.35">
      <c r="A18" s="141">
        <v>14</v>
      </c>
      <c r="B18" s="142" t="s">
        <v>59</v>
      </c>
      <c r="C18" s="142" t="s">
        <v>204</v>
      </c>
      <c r="D18" s="142" t="s">
        <v>1424</v>
      </c>
      <c r="E18" s="142" t="s">
        <v>176</v>
      </c>
      <c r="F18" s="142" t="s">
        <v>180</v>
      </c>
      <c r="G18" s="142" t="s">
        <v>205</v>
      </c>
      <c r="H18" s="143">
        <v>4016</v>
      </c>
      <c r="I18" s="141">
        <v>3</v>
      </c>
      <c r="J18" s="144">
        <f>บึงกาฬ!F22</f>
        <v>1121795.98</v>
      </c>
      <c r="K18" s="145">
        <f>บึงกาฬ!AK22</f>
        <v>1176016.6299999999</v>
      </c>
      <c r="L18" s="146">
        <f>บึงกาฬ!AL22</f>
        <v>2326435.12</v>
      </c>
      <c r="M18" s="146">
        <f>บึงกาฬ!AM22</f>
        <v>2417399.79</v>
      </c>
      <c r="N18" s="142"/>
      <c r="O18" s="142"/>
      <c r="P18" s="142"/>
      <c r="Q18" s="134">
        <f t="shared" si="0"/>
        <v>-90964.669999999925</v>
      </c>
      <c r="R18" s="135">
        <f t="shared" si="1"/>
        <v>579.29161354581674</v>
      </c>
    </row>
    <row r="19" spans="1:18" x14ac:dyDescent="0.35">
      <c r="A19" s="141">
        <v>15</v>
      </c>
      <c r="B19" s="142" t="s">
        <v>59</v>
      </c>
      <c r="C19" s="142" t="s">
        <v>206</v>
      </c>
      <c r="D19" s="142" t="s">
        <v>1424</v>
      </c>
      <c r="E19" s="142" t="s">
        <v>176</v>
      </c>
      <c r="F19" s="142" t="s">
        <v>180</v>
      </c>
      <c r="G19" s="142" t="s">
        <v>207</v>
      </c>
      <c r="H19" s="143">
        <v>1202</v>
      </c>
      <c r="I19" s="141">
        <v>1</v>
      </c>
      <c r="J19" s="144">
        <f>บึงกาฬ!F23</f>
        <v>198621.1</v>
      </c>
      <c r="K19" s="145">
        <f>บึงกาฬ!AK23</f>
        <v>174417.32000000004</v>
      </c>
      <c r="L19" s="146">
        <f>บึงกาฬ!AL23</f>
        <v>1816986.9</v>
      </c>
      <c r="M19" s="146">
        <f>บึงกาฬ!AM23</f>
        <v>1757181.72</v>
      </c>
      <c r="N19" s="142"/>
      <c r="O19" s="142"/>
      <c r="P19" s="142"/>
      <c r="Q19" s="134">
        <f t="shared" si="0"/>
        <v>59805.179999999935</v>
      </c>
      <c r="R19" s="135">
        <f t="shared" si="1"/>
        <v>1511.6363560732113</v>
      </c>
    </row>
    <row r="20" spans="1:18" s="153" customFormat="1" x14ac:dyDescent="0.35">
      <c r="A20" s="147">
        <v>1</v>
      </c>
      <c r="B20" s="148" t="s">
        <v>59</v>
      </c>
      <c r="C20" s="148"/>
      <c r="D20" s="148"/>
      <c r="E20" s="148" t="s">
        <v>77</v>
      </c>
      <c r="F20" s="148"/>
      <c r="G20" s="148" t="s">
        <v>208</v>
      </c>
      <c r="H20" s="149">
        <f>SUM(H5:H19)</f>
        <v>64415</v>
      </c>
      <c r="I20" s="147"/>
      <c r="J20" s="150">
        <f>SUM(J5:J19)</f>
        <v>8977613.4799999986</v>
      </c>
      <c r="K20" s="150">
        <f>SUM(K5:K19)</f>
        <v>7947739.9899999993</v>
      </c>
      <c r="L20" s="150">
        <f t="shared" ref="L20" si="2">SUM(L5:L19)</f>
        <v>39903275.880000003</v>
      </c>
      <c r="M20" s="150">
        <f>SUM(M5:M19)</f>
        <v>37566903.669999994</v>
      </c>
      <c r="N20" s="148">
        <v>14</v>
      </c>
      <c r="O20" s="148">
        <v>14</v>
      </c>
      <c r="P20" s="148">
        <f>N20-O20</f>
        <v>0</v>
      </c>
      <c r="Q20" s="151">
        <f t="shared" si="0"/>
        <v>2336372.2100000083</v>
      </c>
      <c r="R20" s="152">
        <f>L20/H20</f>
        <v>619.47179818365294</v>
      </c>
    </row>
    <row r="21" spans="1:18" x14ac:dyDescent="0.35">
      <c r="A21" s="141">
        <v>1</v>
      </c>
      <c r="B21" s="142" t="s">
        <v>59</v>
      </c>
      <c r="C21" s="142" t="s">
        <v>179</v>
      </c>
      <c r="D21" s="142" t="s">
        <v>94</v>
      </c>
      <c r="E21" s="142" t="s">
        <v>209</v>
      </c>
      <c r="F21" s="142" t="s">
        <v>210</v>
      </c>
      <c r="G21" s="142" t="s">
        <v>211</v>
      </c>
      <c r="H21" s="143"/>
      <c r="I21" s="141"/>
      <c r="J21" s="144"/>
      <c r="K21" s="145"/>
      <c r="L21" s="146"/>
      <c r="M21" s="146"/>
      <c r="N21" s="142"/>
      <c r="O21" s="142"/>
      <c r="P21" s="142"/>
    </row>
    <row r="22" spans="1:18" x14ac:dyDescent="0.35">
      <c r="A22" s="141">
        <v>2</v>
      </c>
      <c r="B22" s="142" t="s">
        <v>59</v>
      </c>
      <c r="C22" s="142" t="s">
        <v>182</v>
      </c>
      <c r="D22" s="142" t="s">
        <v>94</v>
      </c>
      <c r="E22" s="142" t="s">
        <v>209</v>
      </c>
      <c r="F22" s="142" t="s">
        <v>180</v>
      </c>
      <c r="G22" s="142" t="s">
        <v>212</v>
      </c>
      <c r="H22" s="143">
        <v>6244</v>
      </c>
      <c r="I22" s="141">
        <v>5</v>
      </c>
      <c r="J22" s="144">
        <f>บึงกาฬ!F24</f>
        <v>752887.86</v>
      </c>
      <c r="K22" s="145">
        <f>บึงกาฬ!AK24</f>
        <v>-1915734.67</v>
      </c>
      <c r="L22" s="146">
        <f>บึงกาฬ!AL24</f>
        <v>3849929.45</v>
      </c>
      <c r="M22" s="146">
        <f>บึงกาฬ!AM24</f>
        <v>3721518.29</v>
      </c>
      <c r="N22" s="142"/>
      <c r="O22" s="142"/>
      <c r="P22" s="142"/>
      <c r="Q22" s="134">
        <f t="shared" si="0"/>
        <v>128411.16000000015</v>
      </c>
      <c r="R22" s="135">
        <f t="shared" si="1"/>
        <v>616.58062940422803</v>
      </c>
    </row>
    <row r="23" spans="1:18" x14ac:dyDescent="0.35">
      <c r="A23" s="141">
        <v>3</v>
      </c>
      <c r="B23" s="142" t="s">
        <v>59</v>
      </c>
      <c r="C23" s="142" t="s">
        <v>184</v>
      </c>
      <c r="D23" s="142" t="s">
        <v>94</v>
      </c>
      <c r="E23" s="142" t="s">
        <v>209</v>
      </c>
      <c r="F23" s="142" t="s">
        <v>180</v>
      </c>
      <c r="G23" s="142" t="s">
        <v>213</v>
      </c>
      <c r="H23" s="143">
        <v>4760</v>
      </c>
      <c r="I23" s="141">
        <v>4</v>
      </c>
      <c r="J23" s="144">
        <f>บึงกาฬ!F25</f>
        <v>324330.13</v>
      </c>
      <c r="K23" s="145">
        <f>บึงกาฬ!AK25</f>
        <v>418442.66000000003</v>
      </c>
      <c r="L23" s="146">
        <f>บึงกาฬ!AL25</f>
        <v>2577010.6799999997</v>
      </c>
      <c r="M23" s="146">
        <f>บึงกาฬ!AM25</f>
        <v>2375084.2799999998</v>
      </c>
      <c r="N23" s="142"/>
      <c r="O23" s="142"/>
      <c r="P23" s="142"/>
      <c r="Q23" s="134">
        <f t="shared" si="0"/>
        <v>201926.39999999991</v>
      </c>
      <c r="R23" s="135">
        <f t="shared" si="1"/>
        <v>541.38879831932763</v>
      </c>
    </row>
    <row r="24" spans="1:18" x14ac:dyDescent="0.35">
      <c r="A24" s="141">
        <v>4</v>
      </c>
      <c r="B24" s="142" t="s">
        <v>59</v>
      </c>
      <c r="C24" s="142" t="s">
        <v>186</v>
      </c>
      <c r="D24" s="142" t="s">
        <v>94</v>
      </c>
      <c r="E24" s="142" t="s">
        <v>209</v>
      </c>
      <c r="F24" s="142" t="s">
        <v>180</v>
      </c>
      <c r="G24" s="142" t="s">
        <v>214</v>
      </c>
      <c r="H24" s="143">
        <v>3665</v>
      </c>
      <c r="I24" s="141">
        <v>3</v>
      </c>
      <c r="J24" s="144">
        <f>บึงกาฬ!F26</f>
        <v>288359.11</v>
      </c>
      <c r="K24" s="145">
        <f>บึงกาฬ!AK26</f>
        <v>526602.79</v>
      </c>
      <c r="L24" s="146">
        <f>บึงกาฬ!AL26</f>
        <v>2036154.1099999999</v>
      </c>
      <c r="M24" s="146">
        <f>บึงกาฬ!AM26</f>
        <v>1824418.93</v>
      </c>
      <c r="N24" s="142"/>
      <c r="O24" s="142"/>
      <c r="P24" s="142"/>
      <c r="Q24" s="134">
        <f t="shared" si="0"/>
        <v>211735.17999999993</v>
      </c>
      <c r="R24" s="135">
        <f t="shared" si="1"/>
        <v>555.56728785811731</v>
      </c>
    </row>
    <row r="25" spans="1:18" x14ac:dyDescent="0.35">
      <c r="A25" s="141">
        <v>5</v>
      </c>
      <c r="B25" s="142" t="s">
        <v>59</v>
      </c>
      <c r="C25" s="142" t="s">
        <v>188</v>
      </c>
      <c r="D25" s="142" t="s">
        <v>94</v>
      </c>
      <c r="E25" s="142" t="s">
        <v>209</v>
      </c>
      <c r="F25" s="142" t="s">
        <v>180</v>
      </c>
      <c r="G25" s="142" t="s">
        <v>215</v>
      </c>
      <c r="H25" s="143">
        <v>4355</v>
      </c>
      <c r="I25" s="141">
        <v>3</v>
      </c>
      <c r="J25" s="144">
        <f>บึงกาฬ!F27</f>
        <v>712006.95</v>
      </c>
      <c r="K25" s="145">
        <f>บึงกาฬ!AK27</f>
        <v>966803.65999999992</v>
      </c>
      <c r="L25" s="146">
        <f>บึงกาฬ!AL27</f>
        <v>2564758.7300000004</v>
      </c>
      <c r="M25" s="146">
        <f>บึงกาฬ!AM27</f>
        <v>2354916.6</v>
      </c>
      <c r="N25" s="142"/>
      <c r="O25" s="142"/>
      <c r="P25" s="142"/>
      <c r="Q25" s="134">
        <f t="shared" si="0"/>
        <v>209842.13000000035</v>
      </c>
      <c r="R25" s="135">
        <f t="shared" si="1"/>
        <v>588.92278530424812</v>
      </c>
    </row>
    <row r="26" spans="1:18" x14ac:dyDescent="0.35">
      <c r="A26" s="141">
        <v>6</v>
      </c>
      <c r="B26" s="142" t="s">
        <v>59</v>
      </c>
      <c r="C26" s="142" t="s">
        <v>190</v>
      </c>
      <c r="D26" s="142" t="s">
        <v>94</v>
      </c>
      <c r="E26" s="142" t="s">
        <v>209</v>
      </c>
      <c r="F26" s="142" t="s">
        <v>180</v>
      </c>
      <c r="G26" s="142" t="s">
        <v>216</v>
      </c>
      <c r="H26" s="143">
        <v>2703</v>
      </c>
      <c r="I26" s="141">
        <v>2</v>
      </c>
      <c r="J26" s="144">
        <f>บึงกาฬ!F28</f>
        <v>324426.39</v>
      </c>
      <c r="K26" s="145">
        <f>บึงกาฬ!AK28</f>
        <v>108307.18000000002</v>
      </c>
      <c r="L26" s="146">
        <f>บึงกาฬ!AL28</f>
        <v>1202658.6800000002</v>
      </c>
      <c r="M26" s="146">
        <f>บึงกาฬ!AM28</f>
        <v>1482630.72</v>
      </c>
      <c r="N26" s="142"/>
      <c r="O26" s="142"/>
      <c r="P26" s="142"/>
      <c r="Q26" s="134">
        <f t="shared" si="0"/>
        <v>-279972.0399999998</v>
      </c>
      <c r="R26" s="135">
        <f t="shared" si="1"/>
        <v>444.93476877543475</v>
      </c>
    </row>
    <row r="27" spans="1:18" x14ac:dyDescent="0.35">
      <c r="A27" s="141">
        <v>7</v>
      </c>
      <c r="B27" s="142" t="s">
        <v>59</v>
      </c>
      <c r="C27" s="142" t="s">
        <v>192</v>
      </c>
      <c r="D27" s="142" t="s">
        <v>94</v>
      </c>
      <c r="E27" s="142" t="s">
        <v>209</v>
      </c>
      <c r="F27" s="142" t="s">
        <v>180</v>
      </c>
      <c r="G27" s="142" t="s">
        <v>217</v>
      </c>
      <c r="H27" s="143">
        <v>3283</v>
      </c>
      <c r="I27" s="141">
        <v>3</v>
      </c>
      <c r="J27" s="144">
        <f>บึงกาฬ!F29</f>
        <v>317705.26</v>
      </c>
      <c r="K27" s="145">
        <f>บึงกาฬ!AK29</f>
        <v>-1345895.14</v>
      </c>
      <c r="L27" s="146">
        <f>บึงกาฬ!AL29</f>
        <v>1683281.54</v>
      </c>
      <c r="M27" s="146">
        <f>บึงกาฬ!AM29</f>
        <v>2310770.39</v>
      </c>
      <c r="N27" s="142"/>
      <c r="O27" s="142"/>
      <c r="P27" s="142"/>
      <c r="Q27" s="134">
        <f t="shared" si="0"/>
        <v>-627488.85000000009</v>
      </c>
      <c r="R27" s="135">
        <f t="shared" si="1"/>
        <v>512.7266341760585</v>
      </c>
    </row>
    <row r="28" spans="1:18" x14ac:dyDescent="0.35">
      <c r="A28" s="141">
        <v>8</v>
      </c>
      <c r="B28" s="142" t="s">
        <v>59</v>
      </c>
      <c r="C28" s="142" t="s">
        <v>194</v>
      </c>
      <c r="D28" s="142" t="s">
        <v>94</v>
      </c>
      <c r="E28" s="142" t="s">
        <v>209</v>
      </c>
      <c r="F28" s="142" t="s">
        <v>180</v>
      </c>
      <c r="G28" s="142" t="s">
        <v>218</v>
      </c>
      <c r="H28" s="143">
        <v>1804</v>
      </c>
      <c r="I28" s="141">
        <v>2</v>
      </c>
      <c r="J28" s="144">
        <f>บึงกาฬ!F30</f>
        <v>315273.53999999998</v>
      </c>
      <c r="K28" s="145">
        <f>บึงกาฬ!AK30</f>
        <v>263794.14999999997</v>
      </c>
      <c r="L28" s="146">
        <f>บึงกาฬ!AL30</f>
        <v>1362560.1800000002</v>
      </c>
      <c r="M28" s="146">
        <f>บึงกาฬ!AM30</f>
        <v>1107525.56</v>
      </c>
      <c r="N28" s="142"/>
      <c r="O28" s="142"/>
      <c r="P28" s="142"/>
      <c r="Q28" s="134">
        <f t="shared" si="0"/>
        <v>255034.62000000011</v>
      </c>
      <c r="R28" s="135">
        <f t="shared" si="1"/>
        <v>755.29943458980051</v>
      </c>
    </row>
    <row r="29" spans="1:18" x14ac:dyDescent="0.35">
      <c r="A29" s="141">
        <v>9</v>
      </c>
      <c r="B29" s="142" t="s">
        <v>59</v>
      </c>
      <c r="C29" s="142" t="s">
        <v>196</v>
      </c>
      <c r="D29" s="142" t="s">
        <v>94</v>
      </c>
      <c r="E29" s="142" t="s">
        <v>209</v>
      </c>
      <c r="F29" s="142" t="s">
        <v>180</v>
      </c>
      <c r="G29" s="142" t="s">
        <v>219</v>
      </c>
      <c r="H29" s="143">
        <v>2904</v>
      </c>
      <c r="I29" s="141">
        <v>2</v>
      </c>
      <c r="J29" s="144">
        <f>บึงกาฬ!F31</f>
        <v>58881.87</v>
      </c>
      <c r="K29" s="145">
        <f>บึงกาฬ!AK31</f>
        <v>-513266.65</v>
      </c>
      <c r="L29" s="146">
        <f>บึงกาฬ!AL31</f>
        <v>2284998.7599999998</v>
      </c>
      <c r="M29" s="146">
        <f>บึงกาฬ!AM31</f>
        <v>2642152.3299999996</v>
      </c>
      <c r="N29" s="142"/>
      <c r="O29" s="142"/>
      <c r="P29" s="142"/>
      <c r="Q29" s="134">
        <f t="shared" si="0"/>
        <v>-357153.56999999983</v>
      </c>
      <c r="R29" s="135">
        <f t="shared" si="1"/>
        <v>786.84530303030294</v>
      </c>
    </row>
    <row r="30" spans="1:18" x14ac:dyDescent="0.35">
      <c r="A30" s="141">
        <v>10</v>
      </c>
      <c r="B30" s="142" t="s">
        <v>59</v>
      </c>
      <c r="C30" s="142" t="s">
        <v>179</v>
      </c>
      <c r="D30" s="142" t="s">
        <v>94</v>
      </c>
      <c r="E30" s="142" t="s">
        <v>209</v>
      </c>
      <c r="F30" s="142" t="s">
        <v>180</v>
      </c>
      <c r="G30" s="142" t="s">
        <v>220</v>
      </c>
      <c r="H30" s="143">
        <v>6953</v>
      </c>
      <c r="I30" s="141">
        <v>5</v>
      </c>
      <c r="J30" s="144">
        <f>บึงกาฬ!F32</f>
        <v>529169.35</v>
      </c>
      <c r="K30" s="145">
        <f>บึงกาฬ!AK32</f>
        <v>186832.33999999997</v>
      </c>
      <c r="L30" s="146">
        <f>บึงกาฬ!AL32</f>
        <v>2997117.43</v>
      </c>
      <c r="M30" s="146">
        <f>บึงกาฬ!AM32</f>
        <v>2870624.3699999996</v>
      </c>
      <c r="N30" s="142"/>
      <c r="O30" s="142"/>
      <c r="P30" s="142"/>
      <c r="Q30" s="134">
        <f t="shared" si="0"/>
        <v>126493.06000000052</v>
      </c>
      <c r="R30" s="135">
        <f t="shared" si="1"/>
        <v>431.05385157485978</v>
      </c>
    </row>
    <row r="31" spans="1:18" x14ac:dyDescent="0.35">
      <c r="A31" s="141">
        <v>11</v>
      </c>
      <c r="B31" s="142" t="s">
        <v>59</v>
      </c>
      <c r="C31" s="142" t="s">
        <v>179</v>
      </c>
      <c r="D31" s="142" t="s">
        <v>94</v>
      </c>
      <c r="E31" s="142" t="s">
        <v>209</v>
      </c>
      <c r="F31" s="142" t="s">
        <v>180</v>
      </c>
      <c r="G31" s="142" t="s">
        <v>221</v>
      </c>
      <c r="H31" s="143">
        <v>5358</v>
      </c>
      <c r="I31" s="141">
        <v>4</v>
      </c>
      <c r="J31" s="144">
        <f>บึงกาฬ!F33</f>
        <v>333522.09000000003</v>
      </c>
      <c r="K31" s="145">
        <f>บึงกาฬ!AK33</f>
        <v>392215.57</v>
      </c>
      <c r="L31" s="146">
        <f>บึงกาฬ!AL33</f>
        <v>2765992.16</v>
      </c>
      <c r="M31" s="146">
        <f>บึงกาฬ!AM33</f>
        <v>2541582.4700000002</v>
      </c>
      <c r="N31" s="142"/>
      <c r="O31" s="142"/>
      <c r="P31" s="142"/>
      <c r="Q31" s="134">
        <f t="shared" si="0"/>
        <v>224409.68999999994</v>
      </c>
      <c r="R31" s="135">
        <f t="shared" si="1"/>
        <v>516.23593878312806</v>
      </c>
    </row>
    <row r="32" spans="1:18" x14ac:dyDescent="0.35">
      <c r="A32" s="141">
        <v>12</v>
      </c>
      <c r="B32" s="142" t="s">
        <v>59</v>
      </c>
      <c r="C32" s="142" t="s">
        <v>179</v>
      </c>
      <c r="D32" s="142" t="s">
        <v>94</v>
      </c>
      <c r="E32" s="142" t="s">
        <v>209</v>
      </c>
      <c r="F32" s="142" t="s">
        <v>180</v>
      </c>
      <c r="G32" s="142" t="s">
        <v>222</v>
      </c>
      <c r="H32" s="143">
        <v>1450</v>
      </c>
      <c r="I32" s="141">
        <v>1</v>
      </c>
      <c r="J32" s="144">
        <f>บึงกาฬ!F34</f>
        <v>343350.63</v>
      </c>
      <c r="K32" s="145">
        <f>บึงกาฬ!AK34</f>
        <v>412293.73</v>
      </c>
      <c r="L32" s="146">
        <f>บึงกาฬ!AL34</f>
        <v>1833006.01</v>
      </c>
      <c r="M32" s="146">
        <f>บึงกาฬ!AM34</f>
        <v>1819388.8299999998</v>
      </c>
      <c r="N32" s="142"/>
      <c r="O32" s="142"/>
      <c r="P32" s="142"/>
      <c r="Q32" s="134">
        <f t="shared" si="0"/>
        <v>13617.180000000168</v>
      </c>
      <c r="R32" s="135">
        <f t="shared" si="1"/>
        <v>1264.1420758620691</v>
      </c>
    </row>
    <row r="33" spans="1:18" x14ac:dyDescent="0.35">
      <c r="A33" s="141">
        <v>13</v>
      </c>
      <c r="B33" s="142" t="s">
        <v>59</v>
      </c>
      <c r="C33" s="142" t="s">
        <v>179</v>
      </c>
      <c r="D33" s="142" t="s">
        <v>94</v>
      </c>
      <c r="E33" s="142" t="s">
        <v>209</v>
      </c>
      <c r="F33" s="142" t="s">
        <v>180</v>
      </c>
      <c r="G33" s="142" t="s">
        <v>223</v>
      </c>
      <c r="H33" s="143">
        <v>1590</v>
      </c>
      <c r="I33" s="141">
        <v>2</v>
      </c>
      <c r="J33" s="144">
        <f>บึงกาฬ!F35</f>
        <v>190449.11</v>
      </c>
      <c r="K33" s="145">
        <f>บึงกาฬ!AK35</f>
        <v>222456.03999999998</v>
      </c>
      <c r="L33" s="146">
        <f>บึงกาฬ!AL35</f>
        <v>1611059.28</v>
      </c>
      <c r="M33" s="146">
        <f>บึงกาฬ!AM35</f>
        <v>1354877.6</v>
      </c>
      <c r="N33" s="142"/>
      <c r="O33" s="142"/>
      <c r="P33" s="142"/>
      <c r="Q33" s="134">
        <f t="shared" si="0"/>
        <v>256181.67999999993</v>
      </c>
      <c r="R33" s="135">
        <f t="shared" si="1"/>
        <v>1013.2448301886793</v>
      </c>
    </row>
    <row r="34" spans="1:18" s="153" customFormat="1" x14ac:dyDescent="0.35">
      <c r="A34" s="147">
        <v>2</v>
      </c>
      <c r="B34" s="148" t="s">
        <v>59</v>
      </c>
      <c r="C34" s="148"/>
      <c r="D34" s="148"/>
      <c r="E34" s="148" t="s">
        <v>77</v>
      </c>
      <c r="F34" s="148"/>
      <c r="G34" s="148" t="s">
        <v>224</v>
      </c>
      <c r="H34" s="154">
        <f>SUM(H22:H33)</f>
        <v>45069</v>
      </c>
      <c r="I34" s="147"/>
      <c r="J34" s="150">
        <f>SUM(J21:J33)</f>
        <v>4490362.290000001</v>
      </c>
      <c r="K34" s="150">
        <f t="shared" ref="K34:M34" si="3">SUM(K21:K33)</f>
        <v>-277148.34000000014</v>
      </c>
      <c r="L34" s="150">
        <f t="shared" si="3"/>
        <v>26768527.010000005</v>
      </c>
      <c r="M34" s="150">
        <f t="shared" si="3"/>
        <v>26405490.370000001</v>
      </c>
      <c r="N34" s="148">
        <v>12</v>
      </c>
      <c r="O34" s="148">
        <v>12</v>
      </c>
      <c r="P34" s="148">
        <f>N34-O34</f>
        <v>0</v>
      </c>
      <c r="Q34" s="151">
        <f t="shared" si="0"/>
        <v>363036.64000000432</v>
      </c>
      <c r="R34" s="152">
        <f>L34/H34</f>
        <v>593.94543943730741</v>
      </c>
    </row>
    <row r="35" spans="1:18" x14ac:dyDescent="0.35">
      <c r="A35" s="141">
        <v>1</v>
      </c>
      <c r="B35" s="142" t="s">
        <v>59</v>
      </c>
      <c r="C35" s="142" t="s">
        <v>182</v>
      </c>
      <c r="D35" s="142" t="s">
        <v>87</v>
      </c>
      <c r="E35" s="142" t="s">
        <v>225</v>
      </c>
      <c r="F35" s="142" t="s">
        <v>210</v>
      </c>
      <c r="G35" s="142" t="s">
        <v>226</v>
      </c>
      <c r="H35" s="143"/>
      <c r="I35" s="141"/>
      <c r="J35" s="144"/>
      <c r="K35" s="145"/>
      <c r="L35" s="146"/>
      <c r="M35" s="146"/>
      <c r="N35" s="142"/>
      <c r="O35" s="142"/>
      <c r="P35" s="142"/>
    </row>
    <row r="36" spans="1:18" x14ac:dyDescent="0.35">
      <c r="A36" s="141">
        <v>2</v>
      </c>
      <c r="B36" s="142" t="s">
        <v>59</v>
      </c>
      <c r="C36" s="142" t="s">
        <v>182</v>
      </c>
      <c r="D36" s="142" t="s">
        <v>87</v>
      </c>
      <c r="E36" s="142" t="s">
        <v>225</v>
      </c>
      <c r="F36" s="142" t="s">
        <v>180</v>
      </c>
      <c r="G36" s="142" t="s">
        <v>227</v>
      </c>
      <c r="H36" s="143">
        <v>6255</v>
      </c>
      <c r="I36" s="141">
        <v>5</v>
      </c>
      <c r="J36" s="144">
        <f>บึงกาฬ!F36</f>
        <v>1486701.99</v>
      </c>
      <c r="K36" s="145">
        <f>บึงกาฬ!AK36</f>
        <v>1494522.27</v>
      </c>
      <c r="L36" s="146">
        <f>บึงกาฬ!AL36</f>
        <v>2881339.71</v>
      </c>
      <c r="M36" s="146">
        <f>บึงกาฬ!AM36</f>
        <v>2851097.66</v>
      </c>
      <c r="N36" s="142"/>
      <c r="O36" s="142"/>
      <c r="P36" s="142"/>
      <c r="Q36" s="134">
        <f t="shared" si="0"/>
        <v>30242.049999999814</v>
      </c>
      <c r="R36" s="135">
        <f t="shared" si="1"/>
        <v>460.64583693045563</v>
      </c>
    </row>
    <row r="37" spans="1:18" x14ac:dyDescent="0.35">
      <c r="A37" s="141">
        <v>3</v>
      </c>
      <c r="B37" s="142" t="s">
        <v>59</v>
      </c>
      <c r="C37" s="142" t="s">
        <v>182</v>
      </c>
      <c r="D37" s="142" t="s">
        <v>87</v>
      </c>
      <c r="E37" s="142" t="s">
        <v>225</v>
      </c>
      <c r="F37" s="142" t="s">
        <v>180</v>
      </c>
      <c r="G37" s="142" t="s">
        <v>228</v>
      </c>
      <c r="H37" s="143">
        <v>4295</v>
      </c>
      <c r="I37" s="141">
        <v>3</v>
      </c>
      <c r="J37" s="144">
        <f>บึงกาฬ!F37</f>
        <v>512107.37</v>
      </c>
      <c r="K37" s="145">
        <f>บึงกาฬ!AK37</f>
        <v>551519.33000000007</v>
      </c>
      <c r="L37" s="146">
        <f>บึงกาฬ!AL37</f>
        <v>1083879.93</v>
      </c>
      <c r="M37" s="146">
        <f>บึงกาฬ!AM37</f>
        <v>2002401.6900000002</v>
      </c>
      <c r="N37" s="142"/>
      <c r="O37" s="142"/>
      <c r="P37" s="142"/>
      <c r="Q37" s="134">
        <f t="shared" si="0"/>
        <v>-918521.76000000024</v>
      </c>
      <c r="R37" s="135">
        <f t="shared" si="1"/>
        <v>252.3585401629802</v>
      </c>
    </row>
    <row r="38" spans="1:18" x14ac:dyDescent="0.35">
      <c r="A38" s="141">
        <v>4</v>
      </c>
      <c r="B38" s="142" t="s">
        <v>59</v>
      </c>
      <c r="C38" s="142" t="s">
        <v>182</v>
      </c>
      <c r="D38" s="142" t="s">
        <v>87</v>
      </c>
      <c r="E38" s="142" t="s">
        <v>225</v>
      </c>
      <c r="F38" s="142" t="s">
        <v>180</v>
      </c>
      <c r="G38" s="142" t="s">
        <v>1421</v>
      </c>
      <c r="H38" s="143">
        <v>5791</v>
      </c>
      <c r="I38" s="141">
        <v>4</v>
      </c>
      <c r="J38" s="144">
        <f>บึงกาฬ!F38</f>
        <v>224687.45</v>
      </c>
      <c r="K38" s="145">
        <f>บึงกาฬ!AK38</f>
        <v>176677.83000000002</v>
      </c>
      <c r="L38" s="146">
        <f>บึงกาฬ!AL38</f>
        <v>2074107.36</v>
      </c>
      <c r="M38" s="146">
        <f>บึงกาฬ!AM38</f>
        <v>2324683.77</v>
      </c>
      <c r="N38" s="142"/>
      <c r="O38" s="142"/>
      <c r="P38" s="142"/>
      <c r="Q38" s="134">
        <f t="shared" si="0"/>
        <v>-250576.40999999992</v>
      </c>
      <c r="R38" s="135">
        <f t="shared" si="1"/>
        <v>358.16048350889315</v>
      </c>
    </row>
    <row r="39" spans="1:18" x14ac:dyDescent="0.35">
      <c r="A39" s="141">
        <v>5</v>
      </c>
      <c r="B39" s="142" t="s">
        <v>59</v>
      </c>
      <c r="C39" s="142" t="s">
        <v>182</v>
      </c>
      <c r="D39" s="142" t="s">
        <v>87</v>
      </c>
      <c r="E39" s="142" t="s">
        <v>225</v>
      </c>
      <c r="F39" s="142" t="s">
        <v>180</v>
      </c>
      <c r="G39" s="142" t="s">
        <v>230</v>
      </c>
      <c r="H39" s="143">
        <v>2483</v>
      </c>
      <c r="I39" s="141">
        <v>2</v>
      </c>
      <c r="J39" s="144">
        <f>บึงกาฬ!F39</f>
        <v>685245.61</v>
      </c>
      <c r="K39" s="145">
        <f>บึงกาฬ!AK39</f>
        <v>555606.34</v>
      </c>
      <c r="L39" s="146">
        <f>บึงกาฬ!AL39</f>
        <v>1375725.4500000002</v>
      </c>
      <c r="M39" s="146">
        <f>บึงกาฬ!AM39</f>
        <v>1503620.7999999998</v>
      </c>
      <c r="N39" s="142"/>
      <c r="O39" s="142"/>
      <c r="P39" s="142"/>
      <c r="Q39" s="134">
        <f t="shared" si="0"/>
        <v>-127895.34999999963</v>
      </c>
      <c r="R39" s="135">
        <f t="shared" si="1"/>
        <v>554.05777285541694</v>
      </c>
    </row>
    <row r="40" spans="1:18" x14ac:dyDescent="0.35">
      <c r="A40" s="141">
        <v>6</v>
      </c>
      <c r="B40" s="142" t="s">
        <v>59</v>
      </c>
      <c r="C40" s="142" t="s">
        <v>182</v>
      </c>
      <c r="D40" s="142" t="s">
        <v>87</v>
      </c>
      <c r="E40" s="142" t="s">
        <v>225</v>
      </c>
      <c r="F40" s="142" t="s">
        <v>180</v>
      </c>
      <c r="G40" s="142" t="s">
        <v>231</v>
      </c>
      <c r="H40" s="143">
        <v>2151</v>
      </c>
      <c r="I40" s="141">
        <v>2</v>
      </c>
      <c r="J40" s="144">
        <f>บึงกาฬ!F40</f>
        <v>544234.18000000005</v>
      </c>
      <c r="K40" s="145">
        <f>บึงกาฬ!AK40</f>
        <v>494030.33</v>
      </c>
      <c r="L40" s="146">
        <f>บึงกาฬ!AL40</f>
        <v>1872968.48</v>
      </c>
      <c r="M40" s="146">
        <f>บึงกาฬ!AM40</f>
        <v>1813076.85</v>
      </c>
      <c r="N40" s="142"/>
      <c r="O40" s="142"/>
      <c r="P40" s="142"/>
      <c r="Q40" s="134">
        <f t="shared" si="0"/>
        <v>59891.629999999888</v>
      </c>
      <c r="R40" s="135">
        <f t="shared" si="1"/>
        <v>870.74313342631331</v>
      </c>
    </row>
    <row r="41" spans="1:18" x14ac:dyDescent="0.35">
      <c r="A41" s="141">
        <v>7</v>
      </c>
      <c r="B41" s="142" t="s">
        <v>59</v>
      </c>
      <c r="C41" s="142" t="s">
        <v>182</v>
      </c>
      <c r="D41" s="142" t="s">
        <v>87</v>
      </c>
      <c r="E41" s="142" t="s">
        <v>225</v>
      </c>
      <c r="F41" s="142" t="s">
        <v>180</v>
      </c>
      <c r="G41" s="142" t="s">
        <v>232</v>
      </c>
      <c r="H41" s="143">
        <v>2636</v>
      </c>
      <c r="I41" s="141">
        <v>2</v>
      </c>
      <c r="J41" s="144">
        <f>บึงกาฬ!F41</f>
        <v>486357.44</v>
      </c>
      <c r="K41" s="145">
        <f>บึงกาฬ!AK41</f>
        <v>359476.58999999997</v>
      </c>
      <c r="L41" s="146">
        <f>บึงกาฬ!AL41</f>
        <v>1323522.27</v>
      </c>
      <c r="M41" s="146">
        <f>บึงกาฬ!AM41</f>
        <v>1467040.4700000002</v>
      </c>
      <c r="N41" s="142"/>
      <c r="O41" s="142"/>
      <c r="P41" s="142"/>
      <c r="Q41" s="134">
        <f t="shared" si="0"/>
        <v>-143518.20000000019</v>
      </c>
      <c r="R41" s="135">
        <f t="shared" si="1"/>
        <v>502.09494309559938</v>
      </c>
    </row>
    <row r="42" spans="1:18" x14ac:dyDescent="0.35">
      <c r="A42" s="141">
        <v>8</v>
      </c>
      <c r="B42" s="142" t="s">
        <v>59</v>
      </c>
      <c r="C42" s="142" t="s">
        <v>182</v>
      </c>
      <c r="D42" s="142" t="s">
        <v>87</v>
      </c>
      <c r="E42" s="142" t="s">
        <v>225</v>
      </c>
      <c r="F42" s="142" t="s">
        <v>180</v>
      </c>
      <c r="G42" s="142" t="s">
        <v>233</v>
      </c>
      <c r="H42" s="143">
        <v>4545</v>
      </c>
      <c r="I42" s="141">
        <v>4</v>
      </c>
      <c r="J42" s="144">
        <f>บึงกาฬ!F42</f>
        <v>847669.53</v>
      </c>
      <c r="K42" s="145">
        <f>บึงกาฬ!AK42</f>
        <v>765257.17</v>
      </c>
      <c r="L42" s="146">
        <f>บึงกาฬ!AL42</f>
        <v>1857596.27</v>
      </c>
      <c r="M42" s="146">
        <f>บึงกาฬ!AM42</f>
        <v>2044226.5100000002</v>
      </c>
      <c r="N42" s="142"/>
      <c r="O42" s="142"/>
      <c r="P42" s="142"/>
      <c r="Q42" s="134">
        <f t="shared" si="0"/>
        <v>-186630.24000000022</v>
      </c>
      <c r="R42" s="135">
        <f t="shared" si="1"/>
        <v>408.71205060506048</v>
      </c>
    </row>
    <row r="43" spans="1:18" x14ac:dyDescent="0.35">
      <c r="A43" s="141">
        <v>9</v>
      </c>
      <c r="B43" s="142" t="s">
        <v>59</v>
      </c>
      <c r="C43" s="142" t="s">
        <v>182</v>
      </c>
      <c r="D43" s="142" t="s">
        <v>87</v>
      </c>
      <c r="E43" s="142" t="s">
        <v>225</v>
      </c>
      <c r="F43" s="142" t="s">
        <v>180</v>
      </c>
      <c r="G43" s="142" t="s">
        <v>234</v>
      </c>
      <c r="H43" s="143">
        <v>2870</v>
      </c>
      <c r="I43" s="141">
        <v>2</v>
      </c>
      <c r="J43" s="144">
        <f>บึงกาฬ!F43</f>
        <v>761954.48</v>
      </c>
      <c r="K43" s="145">
        <f>บึงกาฬ!AK43</f>
        <v>863373.99</v>
      </c>
      <c r="L43" s="146">
        <f>บึงกาฬ!AL43</f>
        <v>1364976.73</v>
      </c>
      <c r="M43" s="146">
        <f>บึงกาฬ!AM43</f>
        <v>1464490.55</v>
      </c>
      <c r="N43" s="142"/>
      <c r="O43" s="142"/>
      <c r="P43" s="142"/>
      <c r="Q43" s="134">
        <f t="shared" si="0"/>
        <v>-99513.820000000065</v>
      </c>
      <c r="R43" s="135">
        <f t="shared" si="1"/>
        <v>475.60164808362367</v>
      </c>
    </row>
    <row r="44" spans="1:18" x14ac:dyDescent="0.35">
      <c r="A44" s="141">
        <v>10</v>
      </c>
      <c r="B44" s="142" t="s">
        <v>59</v>
      </c>
      <c r="C44" s="142" t="s">
        <v>182</v>
      </c>
      <c r="D44" s="142" t="s">
        <v>87</v>
      </c>
      <c r="E44" s="142" t="s">
        <v>225</v>
      </c>
      <c r="F44" s="142" t="s">
        <v>180</v>
      </c>
      <c r="G44" s="142" t="s">
        <v>235</v>
      </c>
      <c r="H44" s="143">
        <v>3482</v>
      </c>
      <c r="I44" s="141">
        <v>3</v>
      </c>
      <c r="J44" s="144">
        <f>บึงกาฬ!F44</f>
        <v>473824.49</v>
      </c>
      <c r="K44" s="145">
        <f>บึงกาฬ!AK44</f>
        <v>544527.9800000001</v>
      </c>
      <c r="L44" s="146">
        <f>บึงกาฬ!AL44</f>
        <v>1650566.49</v>
      </c>
      <c r="M44" s="146">
        <f>บึงกาฬ!AM44</f>
        <v>1626664.56</v>
      </c>
      <c r="N44" s="142"/>
      <c r="O44" s="142"/>
      <c r="P44" s="142"/>
      <c r="Q44" s="134">
        <f t="shared" si="0"/>
        <v>23901.929999999935</v>
      </c>
      <c r="R44" s="135">
        <f t="shared" si="1"/>
        <v>474.02828546812179</v>
      </c>
    </row>
    <row r="45" spans="1:18" x14ac:dyDescent="0.35">
      <c r="A45" s="141">
        <v>11</v>
      </c>
      <c r="B45" s="142" t="s">
        <v>59</v>
      </c>
      <c r="C45" s="142" t="s">
        <v>182</v>
      </c>
      <c r="D45" s="142" t="s">
        <v>87</v>
      </c>
      <c r="E45" s="142" t="s">
        <v>225</v>
      </c>
      <c r="F45" s="142" t="s">
        <v>180</v>
      </c>
      <c r="G45" s="142" t="s">
        <v>236</v>
      </c>
      <c r="H45" s="143">
        <v>4225</v>
      </c>
      <c r="I45" s="141">
        <v>3</v>
      </c>
      <c r="J45" s="144">
        <f>บึงกาฬ!F45</f>
        <v>145180.51999999999</v>
      </c>
      <c r="K45" s="145">
        <f>บึงกาฬ!AK45</f>
        <v>196627.34999999998</v>
      </c>
      <c r="L45" s="146">
        <f>บึงกาฬ!AL45</f>
        <v>2012784.76</v>
      </c>
      <c r="M45" s="146">
        <f>บึงกาฬ!AM45</f>
        <v>2123084.4300000002</v>
      </c>
      <c r="N45" s="142" t="s">
        <v>237</v>
      </c>
      <c r="O45" s="142"/>
      <c r="P45" s="142"/>
      <c r="Q45" s="134">
        <f t="shared" si="0"/>
        <v>-110299.67000000016</v>
      </c>
      <c r="R45" s="135">
        <f t="shared" si="1"/>
        <v>476.39875976331359</v>
      </c>
    </row>
    <row r="46" spans="1:18" x14ac:dyDescent="0.35">
      <c r="A46" s="141">
        <v>12</v>
      </c>
      <c r="B46" s="142" t="s">
        <v>59</v>
      </c>
      <c r="C46" s="142" t="s">
        <v>182</v>
      </c>
      <c r="D46" s="142" t="s">
        <v>87</v>
      </c>
      <c r="E46" s="142" t="s">
        <v>225</v>
      </c>
      <c r="F46" s="142" t="s">
        <v>180</v>
      </c>
      <c r="G46" s="142" t="s">
        <v>238</v>
      </c>
      <c r="H46" s="143">
        <v>3058</v>
      </c>
      <c r="I46" s="141">
        <v>3</v>
      </c>
      <c r="J46" s="144">
        <f>บึงกาฬ!F46</f>
        <v>234555.18</v>
      </c>
      <c r="K46" s="145">
        <f>บึงกาฬ!AK46</f>
        <v>199086.19999999998</v>
      </c>
      <c r="L46" s="146">
        <f>บึงกาฬ!AL46</f>
        <v>2003555.12</v>
      </c>
      <c r="M46" s="146">
        <f>บึงกาฬ!AM46</f>
        <v>2038099.75</v>
      </c>
      <c r="N46" s="142"/>
      <c r="O46" s="142"/>
      <c r="P46" s="142"/>
      <c r="Q46" s="134">
        <f t="shared" si="0"/>
        <v>-34544.629999999888</v>
      </c>
      <c r="R46" s="135">
        <f t="shared" si="1"/>
        <v>655.18480052321786</v>
      </c>
    </row>
    <row r="47" spans="1:18" s="153" customFormat="1" x14ac:dyDescent="0.35">
      <c r="A47" s="147">
        <v>3</v>
      </c>
      <c r="B47" s="148" t="s">
        <v>59</v>
      </c>
      <c r="C47" s="148"/>
      <c r="D47" s="148"/>
      <c r="E47" s="148" t="s">
        <v>77</v>
      </c>
      <c r="F47" s="148"/>
      <c r="G47" s="148" t="s">
        <v>239</v>
      </c>
      <c r="H47" s="154">
        <f>SUM(H36:H46)</f>
        <v>41791</v>
      </c>
      <c r="I47" s="147"/>
      <c r="J47" s="150">
        <f>SUM(J35:J46)</f>
        <v>6402518.2400000002</v>
      </c>
      <c r="K47" s="150">
        <f t="shared" ref="K47:M47" si="4">SUM(K35:K46)</f>
        <v>6200705.3800000008</v>
      </c>
      <c r="L47" s="150">
        <f t="shared" si="4"/>
        <v>19501022.57</v>
      </c>
      <c r="M47" s="150">
        <f t="shared" si="4"/>
        <v>21258487.040000003</v>
      </c>
      <c r="N47" s="148">
        <v>11</v>
      </c>
      <c r="O47" s="148">
        <v>11</v>
      </c>
      <c r="P47" s="148">
        <f>N47-O47</f>
        <v>0</v>
      </c>
      <c r="Q47" s="151">
        <f t="shared" si="0"/>
        <v>-1757464.4700000025</v>
      </c>
      <c r="R47" s="152">
        <f>L47/H47</f>
        <v>466.63211145940517</v>
      </c>
    </row>
    <row r="48" spans="1:18" x14ac:dyDescent="0.35">
      <c r="A48" s="141">
        <v>1</v>
      </c>
      <c r="B48" s="142" t="s">
        <v>59</v>
      </c>
      <c r="C48" s="142" t="s">
        <v>184</v>
      </c>
      <c r="D48" s="142" t="s">
        <v>122</v>
      </c>
      <c r="E48" s="142" t="s">
        <v>240</v>
      </c>
      <c r="F48" s="142" t="s">
        <v>210</v>
      </c>
      <c r="G48" s="142" t="s">
        <v>241</v>
      </c>
      <c r="H48" s="143"/>
      <c r="I48" s="141"/>
      <c r="J48" s="144"/>
      <c r="K48" s="145"/>
      <c r="L48" s="146"/>
      <c r="M48" s="146"/>
      <c r="N48" s="142"/>
      <c r="O48" s="142"/>
      <c r="P48" s="142"/>
    </row>
    <row r="49" spans="1:18" x14ac:dyDescent="0.35">
      <c r="A49" s="141">
        <v>2</v>
      </c>
      <c r="B49" s="142" t="s">
        <v>59</v>
      </c>
      <c r="C49" s="142" t="s">
        <v>184</v>
      </c>
      <c r="D49" s="142" t="s">
        <v>122</v>
      </c>
      <c r="E49" s="142" t="s">
        <v>240</v>
      </c>
      <c r="F49" s="142" t="s">
        <v>180</v>
      </c>
      <c r="G49" s="142" t="s">
        <v>242</v>
      </c>
      <c r="H49" s="143">
        <v>2820</v>
      </c>
      <c r="I49" s="141">
        <v>2</v>
      </c>
      <c r="J49" s="144">
        <f>บึงกาฬ!F47</f>
        <v>400164.21</v>
      </c>
      <c r="K49" s="145">
        <f>บึงกาฬ!AK47</f>
        <v>306364.21000000002</v>
      </c>
      <c r="L49" s="146">
        <f>บึงกาฬ!AL47</f>
        <v>1337353.77</v>
      </c>
      <c r="M49" s="146">
        <f>บึงกาฬ!AM47</f>
        <v>1824559.32</v>
      </c>
      <c r="N49" s="142"/>
      <c r="O49" s="142"/>
      <c r="P49" s="142"/>
      <c r="Q49" s="134">
        <f t="shared" si="0"/>
        <v>-487205.55000000005</v>
      </c>
      <c r="R49" s="135">
        <f t="shared" si="1"/>
        <v>474.2389255319149</v>
      </c>
    </row>
    <row r="50" spans="1:18" x14ac:dyDescent="0.35">
      <c r="A50" s="141">
        <v>3</v>
      </c>
      <c r="B50" s="142" t="s">
        <v>59</v>
      </c>
      <c r="C50" s="142" t="s">
        <v>184</v>
      </c>
      <c r="D50" s="142" t="s">
        <v>122</v>
      </c>
      <c r="E50" s="142" t="s">
        <v>240</v>
      </c>
      <c r="F50" s="142" t="s">
        <v>180</v>
      </c>
      <c r="G50" s="142" t="s">
        <v>243</v>
      </c>
      <c r="H50" s="143">
        <v>3895</v>
      </c>
      <c r="I50" s="141">
        <v>3</v>
      </c>
      <c r="J50" s="144">
        <f>บึงกาฬ!F48</f>
        <v>808104.34</v>
      </c>
      <c r="K50" s="145">
        <f>บึงกาฬ!AK48</f>
        <v>204816.97999999998</v>
      </c>
      <c r="L50" s="146">
        <f>บึงกาฬ!AL48</f>
        <v>1268971.3500000001</v>
      </c>
      <c r="M50" s="146">
        <f>บึงกาฬ!AM48</f>
        <v>1939731.73</v>
      </c>
      <c r="N50" s="142"/>
      <c r="O50" s="142"/>
      <c r="P50" s="142"/>
      <c r="Q50" s="134">
        <f t="shared" si="0"/>
        <v>-670760.37999999989</v>
      </c>
      <c r="R50" s="135">
        <f t="shared" si="1"/>
        <v>325.79495507060335</v>
      </c>
    </row>
    <row r="51" spans="1:18" x14ac:dyDescent="0.35">
      <c r="A51" s="141">
        <v>4</v>
      </c>
      <c r="B51" s="142" t="s">
        <v>59</v>
      </c>
      <c r="C51" s="142" t="s">
        <v>184</v>
      </c>
      <c r="D51" s="142" t="s">
        <v>122</v>
      </c>
      <c r="E51" s="142" t="s">
        <v>240</v>
      </c>
      <c r="F51" s="142" t="s">
        <v>180</v>
      </c>
      <c r="G51" s="142" t="s">
        <v>244</v>
      </c>
      <c r="H51" s="143">
        <v>2041</v>
      </c>
      <c r="I51" s="141">
        <v>2</v>
      </c>
      <c r="J51" s="144">
        <f>บึงกาฬ!F49</f>
        <v>799957.06</v>
      </c>
      <c r="K51" s="145">
        <f>บึงกาฬ!AK49</f>
        <v>775652.4800000001</v>
      </c>
      <c r="L51" s="146">
        <f>บึงกาฬ!AL49</f>
        <v>980926.03</v>
      </c>
      <c r="M51" s="146">
        <f>บึงกาฬ!AM49</f>
        <v>1391489.4900000002</v>
      </c>
      <c r="N51" s="142"/>
      <c r="O51" s="142"/>
      <c r="P51" s="142"/>
      <c r="Q51" s="134">
        <f t="shared" si="0"/>
        <v>-410563.4600000002</v>
      </c>
      <c r="R51" s="135">
        <f t="shared" si="1"/>
        <v>480.61049975502209</v>
      </c>
    </row>
    <row r="52" spans="1:18" s="153" customFormat="1" x14ac:dyDescent="0.35">
      <c r="A52" s="147">
        <v>4</v>
      </c>
      <c r="B52" s="148" t="s">
        <v>59</v>
      </c>
      <c r="C52" s="148"/>
      <c r="D52" s="148"/>
      <c r="E52" s="148" t="s">
        <v>77</v>
      </c>
      <c r="F52" s="148"/>
      <c r="G52" s="148" t="s">
        <v>245</v>
      </c>
      <c r="H52" s="154">
        <f>SUM(H49:H51)</f>
        <v>8756</v>
      </c>
      <c r="I52" s="147"/>
      <c r="J52" s="150">
        <f>SUM(J48:J51)</f>
        <v>2008225.61</v>
      </c>
      <c r="K52" s="150">
        <f t="shared" ref="K52:M52" si="5">SUM(K48:K51)</f>
        <v>1286833.6700000002</v>
      </c>
      <c r="L52" s="150">
        <f t="shared" si="5"/>
        <v>3587251.1500000004</v>
      </c>
      <c r="M52" s="150">
        <f t="shared" si="5"/>
        <v>5155780.54</v>
      </c>
      <c r="N52" s="148">
        <v>3</v>
      </c>
      <c r="O52" s="148">
        <v>3</v>
      </c>
      <c r="P52" s="148">
        <f>N52-O52</f>
        <v>0</v>
      </c>
      <c r="Q52" s="151">
        <f t="shared" si="0"/>
        <v>-1568529.3899999997</v>
      </c>
      <c r="R52" s="152">
        <f>L52/H52</f>
        <v>409.69062928277759</v>
      </c>
    </row>
    <row r="53" spans="1:18" x14ac:dyDescent="0.35">
      <c r="A53" s="141">
        <v>1</v>
      </c>
      <c r="B53" s="142" t="s">
        <v>59</v>
      </c>
      <c r="C53" s="142" t="s">
        <v>186</v>
      </c>
      <c r="D53" s="142" t="s">
        <v>108</v>
      </c>
      <c r="E53" s="142" t="s">
        <v>246</v>
      </c>
      <c r="F53" s="142" t="s">
        <v>210</v>
      </c>
      <c r="G53" s="142" t="s">
        <v>247</v>
      </c>
      <c r="H53" s="143"/>
      <c r="I53" s="141"/>
      <c r="J53" s="144"/>
      <c r="K53" s="145"/>
      <c r="L53" s="146"/>
      <c r="M53" s="146"/>
      <c r="N53" s="142"/>
      <c r="O53" s="142"/>
      <c r="P53" s="142"/>
    </row>
    <row r="54" spans="1:18" x14ac:dyDescent="0.35">
      <c r="A54" s="141">
        <v>2</v>
      </c>
      <c r="B54" s="142" t="s">
        <v>59</v>
      </c>
      <c r="C54" s="142" t="s">
        <v>186</v>
      </c>
      <c r="D54" s="142" t="s">
        <v>108</v>
      </c>
      <c r="E54" s="142" t="s">
        <v>246</v>
      </c>
      <c r="F54" s="142" t="s">
        <v>180</v>
      </c>
      <c r="G54" s="142" t="s">
        <v>248</v>
      </c>
      <c r="H54" s="143">
        <v>2880</v>
      </c>
      <c r="I54" s="141">
        <v>2</v>
      </c>
      <c r="J54" s="144">
        <f>บึงกาฬ!F50</f>
        <v>1195390.57</v>
      </c>
      <c r="K54" s="145">
        <f>บึงกาฬ!AK50</f>
        <v>594271.2300000001</v>
      </c>
      <c r="L54" s="146">
        <f>บึงกาฬ!AL50</f>
        <v>2149330.79</v>
      </c>
      <c r="M54" s="146">
        <f>บึงกาฬ!AM50</f>
        <v>2254136.77</v>
      </c>
      <c r="N54" s="142"/>
      <c r="O54" s="142"/>
      <c r="P54" s="142"/>
      <c r="Q54" s="134">
        <f t="shared" si="0"/>
        <v>-104805.97999999998</v>
      </c>
      <c r="R54" s="135">
        <f t="shared" si="1"/>
        <v>746.29541319444445</v>
      </c>
    </row>
    <row r="55" spans="1:18" x14ac:dyDescent="0.35">
      <c r="A55" s="141">
        <v>3</v>
      </c>
      <c r="B55" s="142" t="s">
        <v>59</v>
      </c>
      <c r="C55" s="142" t="s">
        <v>186</v>
      </c>
      <c r="D55" s="142" t="s">
        <v>108</v>
      </c>
      <c r="E55" s="142" t="s">
        <v>246</v>
      </c>
      <c r="F55" s="142" t="s">
        <v>180</v>
      </c>
      <c r="G55" s="142" t="s">
        <v>249</v>
      </c>
      <c r="H55" s="143">
        <v>9821</v>
      </c>
      <c r="I55" s="141">
        <v>5</v>
      </c>
      <c r="J55" s="144">
        <f>บึงกาฬ!F51</f>
        <v>1944927.76</v>
      </c>
      <c r="K55" s="145">
        <f>บึงกาฬ!AK51</f>
        <v>1780206.09</v>
      </c>
      <c r="L55" s="146">
        <f>บึงกาฬ!AL51</f>
        <v>4293989.57</v>
      </c>
      <c r="M55" s="146">
        <f>บึงกาฬ!AM51</f>
        <v>4038317.33</v>
      </c>
      <c r="N55" s="142"/>
      <c r="O55" s="142"/>
      <c r="P55" s="142"/>
      <c r="Q55" s="134">
        <f t="shared" si="0"/>
        <v>255672.24000000022</v>
      </c>
      <c r="R55" s="135">
        <f t="shared" si="1"/>
        <v>437.22528968536812</v>
      </c>
    </row>
    <row r="56" spans="1:18" x14ac:dyDescent="0.35">
      <c r="A56" s="141">
        <v>4</v>
      </c>
      <c r="B56" s="142" t="s">
        <v>59</v>
      </c>
      <c r="C56" s="142" t="s">
        <v>186</v>
      </c>
      <c r="D56" s="142" t="s">
        <v>108</v>
      </c>
      <c r="E56" s="142" t="s">
        <v>246</v>
      </c>
      <c r="F56" s="142" t="s">
        <v>180</v>
      </c>
      <c r="G56" s="142" t="s">
        <v>250</v>
      </c>
      <c r="H56" s="143">
        <v>4858</v>
      </c>
      <c r="I56" s="141">
        <v>4</v>
      </c>
      <c r="J56" s="144">
        <f>บึงกาฬ!F52</f>
        <v>688968.72</v>
      </c>
      <c r="K56" s="145">
        <f>บึงกาฬ!AK52</f>
        <v>743836.13</v>
      </c>
      <c r="L56" s="146">
        <f>บึงกาฬ!AL52</f>
        <v>3069782.16</v>
      </c>
      <c r="M56" s="146">
        <f>บึงกาฬ!AM52</f>
        <v>3019070.88</v>
      </c>
      <c r="N56" s="142"/>
      <c r="O56" s="142"/>
      <c r="P56" s="142"/>
      <c r="Q56" s="134">
        <f t="shared" si="0"/>
        <v>50711.280000000261</v>
      </c>
      <c r="R56" s="135">
        <f t="shared" si="1"/>
        <v>631.90246191848496</v>
      </c>
    </row>
    <row r="57" spans="1:18" x14ac:dyDescent="0.35">
      <c r="A57" s="141">
        <v>5</v>
      </c>
      <c r="B57" s="142" t="s">
        <v>59</v>
      </c>
      <c r="C57" s="142" t="s">
        <v>186</v>
      </c>
      <c r="D57" s="142" t="s">
        <v>108</v>
      </c>
      <c r="E57" s="142" t="s">
        <v>246</v>
      </c>
      <c r="F57" s="142" t="s">
        <v>180</v>
      </c>
      <c r="G57" s="142" t="s">
        <v>251</v>
      </c>
      <c r="H57" s="143">
        <v>5652</v>
      </c>
      <c r="I57" s="141">
        <v>4</v>
      </c>
      <c r="J57" s="144">
        <f>บึงกาฬ!F53</f>
        <v>1046506.55</v>
      </c>
      <c r="K57" s="145">
        <f>บึงกาฬ!AK53</f>
        <v>788576.70000000007</v>
      </c>
      <c r="L57" s="146">
        <f>บึงกาฬ!AL53</f>
        <v>2845490.8200000003</v>
      </c>
      <c r="M57" s="146">
        <f>บึงกาฬ!AM53</f>
        <v>2484557.7199999997</v>
      </c>
      <c r="N57" s="142"/>
      <c r="O57" s="142"/>
      <c r="P57" s="142"/>
      <c r="Q57" s="134">
        <f t="shared" si="0"/>
        <v>360933.10000000056</v>
      </c>
      <c r="R57" s="135">
        <f t="shared" si="1"/>
        <v>503.44848195329092</v>
      </c>
    </row>
    <row r="58" spans="1:18" s="153" customFormat="1" x14ac:dyDescent="0.35">
      <c r="A58" s="147">
        <v>5</v>
      </c>
      <c r="B58" s="148" t="s">
        <v>59</v>
      </c>
      <c r="C58" s="148"/>
      <c r="D58" s="148"/>
      <c r="E58" s="148" t="s">
        <v>77</v>
      </c>
      <c r="F58" s="148"/>
      <c r="G58" s="148" t="s">
        <v>252</v>
      </c>
      <c r="H58" s="154">
        <f>SUM(H54:H57)</f>
        <v>23211</v>
      </c>
      <c r="I58" s="147"/>
      <c r="J58" s="150">
        <f>SUM(J53:J57)</f>
        <v>4875793.5999999996</v>
      </c>
      <c r="K58" s="150">
        <f t="shared" ref="K58:M58" si="6">SUM(K53:K57)</f>
        <v>3906890.1500000004</v>
      </c>
      <c r="L58" s="150">
        <f t="shared" si="6"/>
        <v>12358593.34</v>
      </c>
      <c r="M58" s="150">
        <f t="shared" si="6"/>
        <v>11796082.699999999</v>
      </c>
      <c r="N58" s="148">
        <v>4</v>
      </c>
      <c r="O58" s="148">
        <v>4</v>
      </c>
      <c r="P58" s="148">
        <f>N58-O58</f>
        <v>0</v>
      </c>
      <c r="Q58" s="151">
        <f t="shared" si="0"/>
        <v>562510.6400000006</v>
      </c>
      <c r="R58" s="152">
        <f>L58/H58</f>
        <v>532.4455361681961</v>
      </c>
    </row>
    <row r="59" spans="1:18" x14ac:dyDescent="0.35">
      <c r="A59" s="141">
        <v>1</v>
      </c>
      <c r="B59" s="142" t="s">
        <v>59</v>
      </c>
      <c r="C59" s="142" t="s">
        <v>188</v>
      </c>
      <c r="D59" s="142" t="s">
        <v>101</v>
      </c>
      <c r="E59" s="142" t="s">
        <v>253</v>
      </c>
      <c r="F59" s="142" t="s">
        <v>210</v>
      </c>
      <c r="G59" s="142" t="s">
        <v>254</v>
      </c>
      <c r="H59" s="143"/>
      <c r="I59" s="141"/>
      <c r="J59" s="144"/>
      <c r="K59" s="145"/>
      <c r="L59" s="146"/>
      <c r="M59" s="146"/>
      <c r="N59" s="142"/>
      <c r="O59" s="142"/>
      <c r="P59" s="142"/>
    </row>
    <row r="60" spans="1:18" s="161" customFormat="1" x14ac:dyDescent="0.35">
      <c r="A60" s="155">
        <v>2</v>
      </c>
      <c r="B60" s="156" t="s">
        <v>59</v>
      </c>
      <c r="C60" s="156" t="s">
        <v>188</v>
      </c>
      <c r="D60" s="156" t="s">
        <v>101</v>
      </c>
      <c r="E60" s="156" t="s">
        <v>253</v>
      </c>
      <c r="F60" s="156" t="s">
        <v>180</v>
      </c>
      <c r="G60" s="156" t="s">
        <v>255</v>
      </c>
      <c r="H60" s="157">
        <v>2823</v>
      </c>
      <c r="I60" s="155">
        <v>2</v>
      </c>
      <c r="J60" s="146">
        <f>บึงกาฬ!F54</f>
        <v>485508.68</v>
      </c>
      <c r="K60" s="158">
        <f>บึงกาฬ!AK54</f>
        <v>232849.93</v>
      </c>
      <c r="L60" s="146">
        <f>บึงกาฬ!AL54</f>
        <v>2375930.48</v>
      </c>
      <c r="M60" s="146">
        <f>บึงกาฬ!AM54</f>
        <v>2398369.25</v>
      </c>
      <c r="N60" s="156"/>
      <c r="O60" s="156"/>
      <c r="P60" s="156"/>
      <c r="Q60" s="159">
        <f t="shared" si="0"/>
        <v>-22438.770000000019</v>
      </c>
      <c r="R60" s="160">
        <f t="shared" si="1"/>
        <v>841.63318455543742</v>
      </c>
    </row>
    <row r="61" spans="1:18" x14ac:dyDescent="0.35">
      <c r="A61" s="141">
        <v>3</v>
      </c>
      <c r="B61" s="142" t="s">
        <v>59</v>
      </c>
      <c r="C61" s="142" t="s">
        <v>188</v>
      </c>
      <c r="D61" s="142" t="s">
        <v>101</v>
      </c>
      <c r="E61" s="142" t="s">
        <v>253</v>
      </c>
      <c r="F61" s="142" t="s">
        <v>180</v>
      </c>
      <c r="G61" s="142" t="s">
        <v>256</v>
      </c>
      <c r="H61" s="143">
        <v>4818</v>
      </c>
      <c r="I61" s="141">
        <v>4</v>
      </c>
      <c r="J61" s="146">
        <f>บึงกาฬ!F55</f>
        <v>2547911.2599999998</v>
      </c>
      <c r="K61" s="158">
        <f>บึงกาฬ!AK55</f>
        <v>391884.60999999987</v>
      </c>
      <c r="L61" s="146">
        <f>บึงกาฬ!AL55</f>
        <v>2936514.14</v>
      </c>
      <c r="M61" s="146">
        <f>บึงกาฬ!AM55</f>
        <v>4515765.87</v>
      </c>
      <c r="N61" s="142"/>
      <c r="O61" s="142"/>
      <c r="P61" s="142"/>
      <c r="Q61" s="134">
        <f t="shared" si="0"/>
        <v>-1579251.73</v>
      </c>
      <c r="R61" s="135">
        <f t="shared" si="1"/>
        <v>609.48819842258206</v>
      </c>
    </row>
    <row r="62" spans="1:18" x14ac:dyDescent="0.35">
      <c r="A62" s="141">
        <v>4</v>
      </c>
      <c r="B62" s="142" t="s">
        <v>59</v>
      </c>
      <c r="C62" s="142" t="s">
        <v>188</v>
      </c>
      <c r="D62" s="142" t="s">
        <v>101</v>
      </c>
      <c r="E62" s="142" t="s">
        <v>253</v>
      </c>
      <c r="F62" s="142" t="s">
        <v>180</v>
      </c>
      <c r="G62" s="142" t="s">
        <v>257</v>
      </c>
      <c r="H62" s="143">
        <v>2500</v>
      </c>
      <c r="I62" s="141">
        <v>2</v>
      </c>
      <c r="J62" s="146">
        <f>บึงกาฬ!F56</f>
        <v>264343.26</v>
      </c>
      <c r="K62" s="158">
        <f>บึงกาฬ!AK56</f>
        <v>165593.05000000002</v>
      </c>
      <c r="L62" s="146">
        <f>บึงกาฬ!AL56</f>
        <v>1729199.0699999998</v>
      </c>
      <c r="M62" s="146">
        <f>บึงกาฬ!AM56</f>
        <v>1964392.3199999998</v>
      </c>
      <c r="N62" s="142"/>
      <c r="O62" s="142"/>
      <c r="P62" s="142"/>
      <c r="Q62" s="134">
        <f t="shared" si="0"/>
        <v>-235193.25</v>
      </c>
      <c r="R62" s="135">
        <f t="shared" si="1"/>
        <v>691.67962799999998</v>
      </c>
    </row>
    <row r="63" spans="1:18" x14ac:dyDescent="0.35">
      <c r="A63" s="141">
        <v>5</v>
      </c>
      <c r="B63" s="142" t="s">
        <v>59</v>
      </c>
      <c r="C63" s="142" t="s">
        <v>188</v>
      </c>
      <c r="D63" s="142" t="s">
        <v>101</v>
      </c>
      <c r="E63" s="142" t="s">
        <v>253</v>
      </c>
      <c r="F63" s="142" t="s">
        <v>180</v>
      </c>
      <c r="G63" s="142" t="s">
        <v>258</v>
      </c>
      <c r="H63" s="143">
        <v>4429</v>
      </c>
      <c r="I63" s="141">
        <v>3</v>
      </c>
      <c r="J63" s="146">
        <f>บึงกาฬ!F57</f>
        <v>451046.44</v>
      </c>
      <c r="K63" s="158">
        <f>บึงกาฬ!AK57</f>
        <v>123867.54999999999</v>
      </c>
      <c r="L63" s="146">
        <f>บึงกาฬ!AL57</f>
        <v>2182243.2000000002</v>
      </c>
      <c r="M63" s="146">
        <f>บึงกาฬ!AM57</f>
        <v>2574977.0299999998</v>
      </c>
      <c r="N63" s="142"/>
      <c r="O63" s="142"/>
      <c r="P63" s="142"/>
      <c r="Q63" s="134">
        <f t="shared" si="0"/>
        <v>-392733.82999999961</v>
      </c>
      <c r="R63" s="135">
        <f t="shared" si="1"/>
        <v>492.71691126665166</v>
      </c>
    </row>
    <row r="64" spans="1:18" x14ac:dyDescent="0.35">
      <c r="A64" s="141">
        <v>6</v>
      </c>
      <c r="B64" s="142" t="s">
        <v>59</v>
      </c>
      <c r="C64" s="142" t="s">
        <v>188</v>
      </c>
      <c r="D64" s="142" t="s">
        <v>101</v>
      </c>
      <c r="E64" s="142" t="s">
        <v>253</v>
      </c>
      <c r="F64" s="142" t="s">
        <v>180</v>
      </c>
      <c r="G64" s="142" t="s">
        <v>259</v>
      </c>
      <c r="H64" s="143">
        <v>3247</v>
      </c>
      <c r="I64" s="141">
        <v>3</v>
      </c>
      <c r="J64" s="146">
        <f>บึงกาฬ!F58</f>
        <v>236800.13</v>
      </c>
      <c r="K64" s="158">
        <f>บึงกาฬ!AK58</f>
        <v>140428.70000000001</v>
      </c>
      <c r="L64" s="146">
        <f>บึงกาฬ!AL58</f>
        <v>1574894.44</v>
      </c>
      <c r="M64" s="146">
        <f>บึงกาฬ!AM58</f>
        <v>1750855.3699999999</v>
      </c>
      <c r="N64" s="142"/>
      <c r="O64" s="142"/>
      <c r="P64" s="142"/>
      <c r="Q64" s="134">
        <f t="shared" si="0"/>
        <v>-175960.92999999993</v>
      </c>
      <c r="R64" s="135">
        <f t="shared" si="1"/>
        <v>485.03062519248533</v>
      </c>
    </row>
    <row r="65" spans="1:18" s="161" customFormat="1" x14ac:dyDescent="0.35">
      <c r="A65" s="155">
        <v>7</v>
      </c>
      <c r="B65" s="156" t="s">
        <v>59</v>
      </c>
      <c r="C65" s="156" t="s">
        <v>188</v>
      </c>
      <c r="D65" s="156" t="s">
        <v>101</v>
      </c>
      <c r="E65" s="156" t="s">
        <v>253</v>
      </c>
      <c r="F65" s="156" t="s">
        <v>180</v>
      </c>
      <c r="G65" s="156" t="s">
        <v>260</v>
      </c>
      <c r="H65" s="157">
        <v>1126</v>
      </c>
      <c r="I65" s="155">
        <v>1</v>
      </c>
      <c r="J65" s="146">
        <f>บึงกาฬ!F59</f>
        <v>54836.39</v>
      </c>
      <c r="K65" s="158">
        <f>บึงกาฬ!AK59</f>
        <v>57013</v>
      </c>
      <c r="L65" s="146">
        <f>บึงกาฬ!AL59</f>
        <v>1084098.3999999999</v>
      </c>
      <c r="M65" s="146">
        <f>บึงกาฬ!AM59</f>
        <v>1380126.78</v>
      </c>
      <c r="N65" s="156"/>
      <c r="O65" s="156"/>
      <c r="P65" s="156"/>
      <c r="Q65" s="159">
        <f t="shared" si="0"/>
        <v>-296028.38000000012</v>
      </c>
      <c r="R65" s="160">
        <f t="shared" si="1"/>
        <v>962.78721136767308</v>
      </c>
    </row>
    <row r="66" spans="1:18" s="153" customFormat="1" x14ac:dyDescent="0.35">
      <c r="A66" s="147">
        <v>6</v>
      </c>
      <c r="B66" s="148" t="s">
        <v>59</v>
      </c>
      <c r="C66" s="148"/>
      <c r="D66" s="148"/>
      <c r="E66" s="148" t="s">
        <v>77</v>
      </c>
      <c r="F66" s="148"/>
      <c r="G66" s="148" t="s">
        <v>261</v>
      </c>
      <c r="H66" s="154">
        <f>SUM(H59:H65)</f>
        <v>18943</v>
      </c>
      <c r="I66" s="147"/>
      <c r="J66" s="150">
        <f>SUM(J59:J65)</f>
        <v>4040446.16</v>
      </c>
      <c r="K66" s="150">
        <f t="shared" ref="K66:M66" si="7">SUM(K59:K65)</f>
        <v>1111636.8399999999</v>
      </c>
      <c r="L66" s="150">
        <f t="shared" si="7"/>
        <v>11882879.73</v>
      </c>
      <c r="M66" s="150">
        <f t="shared" si="7"/>
        <v>14584486.619999997</v>
      </c>
      <c r="N66" s="148">
        <v>6</v>
      </c>
      <c r="O66" s="148">
        <v>6</v>
      </c>
      <c r="P66" s="148">
        <f>N66-O66</f>
        <v>0</v>
      </c>
      <c r="Q66" s="151">
        <f t="shared" si="0"/>
        <v>-2701606.8899999969</v>
      </c>
      <c r="R66" s="152">
        <f>L66/H66</f>
        <v>627.29661246898593</v>
      </c>
    </row>
    <row r="67" spans="1:18" x14ac:dyDescent="0.35">
      <c r="A67" s="141">
        <v>1</v>
      </c>
      <c r="B67" s="142" t="s">
        <v>59</v>
      </c>
      <c r="C67" s="142" t="s">
        <v>190</v>
      </c>
      <c r="D67" s="142" t="s">
        <v>80</v>
      </c>
      <c r="E67" s="142" t="s">
        <v>262</v>
      </c>
      <c r="F67" s="142" t="s">
        <v>210</v>
      </c>
      <c r="G67" s="142" t="s">
        <v>263</v>
      </c>
      <c r="H67" s="143"/>
      <c r="I67" s="141"/>
      <c r="J67" s="144"/>
      <c r="K67" s="145"/>
      <c r="L67" s="146"/>
      <c r="M67" s="146"/>
      <c r="N67" s="142"/>
      <c r="O67" s="142"/>
      <c r="P67" s="142"/>
    </row>
    <row r="68" spans="1:18" x14ac:dyDescent="0.35">
      <c r="A68" s="141">
        <v>2</v>
      </c>
      <c r="B68" s="142" t="s">
        <v>59</v>
      </c>
      <c r="C68" s="142" t="s">
        <v>190</v>
      </c>
      <c r="D68" s="142" t="s">
        <v>80</v>
      </c>
      <c r="E68" s="142" t="s">
        <v>262</v>
      </c>
      <c r="F68" s="142" t="s">
        <v>180</v>
      </c>
      <c r="G68" s="142" t="s">
        <v>1422</v>
      </c>
      <c r="H68" s="143">
        <v>3728</v>
      </c>
      <c r="I68" s="141">
        <v>3</v>
      </c>
      <c r="J68" s="144">
        <f>บึงกาฬ!F60</f>
        <v>477534.18</v>
      </c>
      <c r="K68" s="145">
        <f>บึงกาฬ!AK60</f>
        <v>127968.03999999998</v>
      </c>
      <c r="L68" s="146">
        <f>บึงกาฬ!AL60</f>
        <v>1811023.25</v>
      </c>
      <c r="M68" s="146">
        <f>บึงกาฬ!AM60</f>
        <v>1900899.46</v>
      </c>
      <c r="N68" s="142"/>
      <c r="O68" s="142"/>
      <c r="P68" s="142"/>
      <c r="Q68" s="134">
        <f t="shared" si="0"/>
        <v>-89876.209999999963</v>
      </c>
      <c r="R68" s="135">
        <f t="shared" si="1"/>
        <v>485.78949839055792</v>
      </c>
    </row>
    <row r="69" spans="1:18" x14ac:dyDescent="0.35">
      <c r="A69" s="141">
        <v>3</v>
      </c>
      <c r="B69" s="142" t="s">
        <v>59</v>
      </c>
      <c r="C69" s="142" t="s">
        <v>190</v>
      </c>
      <c r="D69" s="142" t="s">
        <v>80</v>
      </c>
      <c r="E69" s="142" t="s">
        <v>262</v>
      </c>
      <c r="F69" s="142" t="s">
        <v>180</v>
      </c>
      <c r="G69" s="142" t="s">
        <v>265</v>
      </c>
      <c r="H69" s="143">
        <v>3543</v>
      </c>
      <c r="I69" s="141">
        <v>3</v>
      </c>
      <c r="J69" s="144">
        <f>บึงกาฬ!F61</f>
        <v>898311.92</v>
      </c>
      <c r="K69" s="145">
        <f>บึงกาฬ!AK61</f>
        <v>965731.46</v>
      </c>
      <c r="L69" s="146">
        <f>บึงกาฬ!AL61</f>
        <v>2963495.56</v>
      </c>
      <c r="M69" s="146">
        <f>บึงกาฬ!AM61</f>
        <v>2569545.35</v>
      </c>
      <c r="N69" s="142"/>
      <c r="O69" s="142"/>
      <c r="P69" s="142"/>
      <c r="Q69" s="134">
        <f t="shared" si="0"/>
        <v>393950.20999999996</v>
      </c>
      <c r="R69" s="135">
        <f t="shared" si="1"/>
        <v>836.43679367767436</v>
      </c>
    </row>
    <row r="70" spans="1:18" x14ac:dyDescent="0.35">
      <c r="A70" s="141">
        <v>4</v>
      </c>
      <c r="B70" s="142" t="s">
        <v>59</v>
      </c>
      <c r="C70" s="142" t="s">
        <v>190</v>
      </c>
      <c r="D70" s="142" t="s">
        <v>80</v>
      </c>
      <c r="E70" s="142" t="s">
        <v>262</v>
      </c>
      <c r="F70" s="142" t="s">
        <v>180</v>
      </c>
      <c r="G70" s="142" t="s">
        <v>266</v>
      </c>
      <c r="H70" s="143">
        <v>6330</v>
      </c>
      <c r="I70" s="141">
        <v>5</v>
      </c>
      <c r="J70" s="144">
        <f>บึงกาฬ!F62</f>
        <v>722146.23</v>
      </c>
      <c r="K70" s="145">
        <f>บึงกาฬ!AK62</f>
        <v>109634.05999999982</v>
      </c>
      <c r="L70" s="146">
        <f>บึงกาฬ!AL62</f>
        <v>2570754.91</v>
      </c>
      <c r="M70" s="146">
        <f>บึงกาฬ!AM62</f>
        <v>2657821.2800000003</v>
      </c>
      <c r="N70" s="142"/>
      <c r="O70" s="142"/>
      <c r="P70" s="142"/>
      <c r="Q70" s="134">
        <f t="shared" si="0"/>
        <v>-87066.370000000112</v>
      </c>
      <c r="R70" s="135">
        <f t="shared" si="1"/>
        <v>406.12241864139025</v>
      </c>
    </row>
    <row r="71" spans="1:18" x14ac:dyDescent="0.35">
      <c r="A71" s="141">
        <v>5</v>
      </c>
      <c r="B71" s="142" t="s">
        <v>59</v>
      </c>
      <c r="C71" s="142" t="s">
        <v>190</v>
      </c>
      <c r="D71" s="142" t="s">
        <v>80</v>
      </c>
      <c r="E71" s="142" t="s">
        <v>262</v>
      </c>
      <c r="F71" s="142" t="s">
        <v>180</v>
      </c>
      <c r="G71" s="142" t="s">
        <v>267</v>
      </c>
      <c r="H71" s="143">
        <v>3421</v>
      </c>
      <c r="I71" s="141">
        <v>3</v>
      </c>
      <c r="J71" s="144">
        <f>บึงกาฬ!F63</f>
        <v>334445.28999999998</v>
      </c>
      <c r="K71" s="145">
        <f>บึงกาฬ!AK63</f>
        <v>250565.8</v>
      </c>
      <c r="L71" s="146">
        <f>บึงกาฬ!AL63</f>
        <v>1305891.6700000002</v>
      </c>
      <c r="M71" s="146">
        <f>บึงกาฬ!AM63</f>
        <v>1116199.3899999999</v>
      </c>
      <c r="N71" s="142"/>
      <c r="O71" s="142"/>
      <c r="P71" s="142"/>
      <c r="Q71" s="134">
        <f t="shared" ref="Q71:Q134" si="8">L71-M71</f>
        <v>189692.28000000026</v>
      </c>
      <c r="R71" s="135">
        <f t="shared" ref="R71:R134" si="9">L71/H71</f>
        <v>381.72805320081852</v>
      </c>
    </row>
    <row r="72" spans="1:18" x14ac:dyDescent="0.35">
      <c r="A72" s="141">
        <v>6</v>
      </c>
      <c r="B72" s="142" t="s">
        <v>59</v>
      </c>
      <c r="C72" s="142" t="s">
        <v>190</v>
      </c>
      <c r="D72" s="142" t="s">
        <v>80</v>
      </c>
      <c r="E72" s="142" t="s">
        <v>262</v>
      </c>
      <c r="F72" s="142" t="s">
        <v>180</v>
      </c>
      <c r="G72" s="142" t="s">
        <v>268</v>
      </c>
      <c r="H72" s="143">
        <v>3591</v>
      </c>
      <c r="I72" s="141">
        <v>3</v>
      </c>
      <c r="J72" s="144">
        <f>บึงกาฬ!F64</f>
        <v>495995.91</v>
      </c>
      <c r="K72" s="145">
        <f>บึงกาฬ!AK64</f>
        <v>203287.32999999996</v>
      </c>
      <c r="L72" s="146">
        <f>บึงกาฬ!AL64</f>
        <v>2081788.54</v>
      </c>
      <c r="M72" s="146">
        <f>บึงกาฬ!AM64</f>
        <v>1796789.69</v>
      </c>
      <c r="N72" s="142"/>
      <c r="O72" s="142"/>
      <c r="P72" s="142"/>
      <c r="Q72" s="134">
        <f t="shared" si="8"/>
        <v>284998.85000000009</v>
      </c>
      <c r="R72" s="135">
        <f t="shared" si="9"/>
        <v>579.72390420495685</v>
      </c>
    </row>
    <row r="73" spans="1:18" x14ac:dyDescent="0.35">
      <c r="A73" s="141">
        <v>7</v>
      </c>
      <c r="B73" s="142" t="s">
        <v>59</v>
      </c>
      <c r="C73" s="142" t="s">
        <v>190</v>
      </c>
      <c r="D73" s="142" t="s">
        <v>80</v>
      </c>
      <c r="E73" s="142" t="s">
        <v>262</v>
      </c>
      <c r="F73" s="142" t="s">
        <v>180</v>
      </c>
      <c r="G73" s="142" t="s">
        <v>269</v>
      </c>
      <c r="H73" s="143">
        <v>4772</v>
      </c>
      <c r="I73" s="141">
        <v>4</v>
      </c>
      <c r="J73" s="144">
        <f>บึงกาฬ!F65</f>
        <v>755687.15</v>
      </c>
      <c r="K73" s="145">
        <f>บึงกาฬ!AK65</f>
        <v>301608.52</v>
      </c>
      <c r="L73" s="146">
        <f>บึงกาฬ!AL65</f>
        <v>2872761.2199999997</v>
      </c>
      <c r="M73" s="146">
        <f>บึงกาฬ!AM65</f>
        <v>2793949.22</v>
      </c>
      <c r="N73" s="142"/>
      <c r="O73" s="142"/>
      <c r="P73" s="142"/>
      <c r="Q73" s="134">
        <f t="shared" si="8"/>
        <v>78811.999999999534</v>
      </c>
      <c r="R73" s="135">
        <f t="shared" si="9"/>
        <v>602.00360854987423</v>
      </c>
    </row>
    <row r="74" spans="1:18" s="153" customFormat="1" x14ac:dyDescent="0.35">
      <c r="A74" s="147">
        <v>7</v>
      </c>
      <c r="B74" s="148" t="s">
        <v>59</v>
      </c>
      <c r="C74" s="148"/>
      <c r="D74" s="148"/>
      <c r="E74" s="148" t="s">
        <v>77</v>
      </c>
      <c r="F74" s="148"/>
      <c r="G74" s="148" t="s">
        <v>270</v>
      </c>
      <c r="H74" s="154">
        <f>SUM(H67:H73)</f>
        <v>25385</v>
      </c>
      <c r="I74" s="147"/>
      <c r="J74" s="150">
        <f>SUM(J67:J73)</f>
        <v>3684120.68</v>
      </c>
      <c r="K74" s="150">
        <f t="shared" ref="K74:M74" si="10">SUM(K67:K73)</f>
        <v>1958795.21</v>
      </c>
      <c r="L74" s="150">
        <f t="shared" si="10"/>
        <v>13605715.149999999</v>
      </c>
      <c r="M74" s="150">
        <f t="shared" si="10"/>
        <v>12835204.390000001</v>
      </c>
      <c r="N74" s="148">
        <v>6</v>
      </c>
      <c r="O74" s="148">
        <v>6</v>
      </c>
      <c r="P74" s="148">
        <f>N74-O74</f>
        <v>0</v>
      </c>
      <c r="Q74" s="151">
        <f>L74-M74</f>
        <v>770510.75999999791</v>
      </c>
      <c r="R74" s="152">
        <f>L74/H74</f>
        <v>535.97459720307268</v>
      </c>
    </row>
    <row r="75" spans="1:18" x14ac:dyDescent="0.35">
      <c r="A75" s="141">
        <v>1</v>
      </c>
      <c r="B75" s="142" t="s">
        <v>59</v>
      </c>
      <c r="C75" s="142" t="s">
        <v>192</v>
      </c>
      <c r="D75" s="142" t="s">
        <v>115</v>
      </c>
      <c r="E75" s="142" t="s">
        <v>271</v>
      </c>
      <c r="F75" s="142" t="s">
        <v>210</v>
      </c>
      <c r="G75" s="142" t="s">
        <v>272</v>
      </c>
      <c r="H75" s="143"/>
      <c r="I75" s="141"/>
      <c r="J75" s="144"/>
      <c r="K75" s="145"/>
      <c r="L75" s="146"/>
      <c r="M75" s="146"/>
      <c r="N75" s="142"/>
      <c r="O75" s="142"/>
      <c r="P75" s="142"/>
    </row>
    <row r="76" spans="1:18" x14ac:dyDescent="0.35">
      <c r="A76" s="141">
        <v>2</v>
      </c>
      <c r="B76" s="142" t="s">
        <v>59</v>
      </c>
      <c r="C76" s="142" t="s">
        <v>192</v>
      </c>
      <c r="D76" s="142" t="s">
        <v>115</v>
      </c>
      <c r="E76" s="142" t="s">
        <v>271</v>
      </c>
      <c r="F76" s="142" t="s">
        <v>180</v>
      </c>
      <c r="G76" s="142" t="s">
        <v>273</v>
      </c>
      <c r="H76" s="143">
        <v>5834</v>
      </c>
      <c r="I76" s="141">
        <v>4</v>
      </c>
      <c r="J76" s="144">
        <f>บึงกาฬ!F66</f>
        <v>555403.14</v>
      </c>
      <c r="K76" s="145">
        <f>บึงกาฬ!AK66</f>
        <v>341684.88000000006</v>
      </c>
      <c r="L76" s="146">
        <f>บึงกาฬ!AL66</f>
        <v>1857287.56</v>
      </c>
      <c r="M76" s="146">
        <f>บึงกาฬ!AM66</f>
        <v>2505454.06</v>
      </c>
      <c r="N76" s="142"/>
      <c r="O76" s="142"/>
      <c r="P76" s="142"/>
      <c r="Q76" s="134">
        <f t="shared" si="8"/>
        <v>-648166.5</v>
      </c>
      <c r="R76" s="135">
        <f t="shared" si="9"/>
        <v>318.35576962632842</v>
      </c>
    </row>
    <row r="77" spans="1:18" x14ac:dyDescent="0.35">
      <c r="A77" s="141">
        <v>3</v>
      </c>
      <c r="B77" s="142" t="s">
        <v>59</v>
      </c>
      <c r="C77" s="142" t="s">
        <v>192</v>
      </c>
      <c r="D77" s="142" t="s">
        <v>115</v>
      </c>
      <c r="E77" s="142" t="s">
        <v>271</v>
      </c>
      <c r="F77" s="142" t="s">
        <v>180</v>
      </c>
      <c r="G77" s="142" t="s">
        <v>274</v>
      </c>
      <c r="H77" s="143">
        <v>4475</v>
      </c>
      <c r="I77" s="141">
        <v>3</v>
      </c>
      <c r="J77" s="144">
        <f>บึงกาฬ!F67</f>
        <v>580841.6</v>
      </c>
      <c r="K77" s="145">
        <f>บึงกาฬ!AK67</f>
        <v>496937.86</v>
      </c>
      <c r="L77" s="146">
        <f>บึงกาฬ!AL67</f>
        <v>1389094.42</v>
      </c>
      <c r="M77" s="146">
        <f>บึงกาฬ!AM67</f>
        <v>1333174.5900000001</v>
      </c>
      <c r="N77" s="142"/>
      <c r="O77" s="142"/>
      <c r="P77" s="142"/>
      <c r="Q77" s="134">
        <f t="shared" si="8"/>
        <v>55919.829999999842</v>
      </c>
      <c r="R77" s="135">
        <f t="shared" si="9"/>
        <v>310.41216089385472</v>
      </c>
    </row>
    <row r="78" spans="1:18" x14ac:dyDescent="0.35">
      <c r="A78" s="141">
        <v>4</v>
      </c>
      <c r="B78" s="142" t="s">
        <v>59</v>
      </c>
      <c r="C78" s="142" t="s">
        <v>192</v>
      </c>
      <c r="D78" s="142" t="s">
        <v>115</v>
      </c>
      <c r="E78" s="142" t="s">
        <v>271</v>
      </c>
      <c r="F78" s="142" t="s">
        <v>180</v>
      </c>
      <c r="G78" s="142" t="s">
        <v>275</v>
      </c>
      <c r="H78" s="143">
        <v>1990</v>
      </c>
      <c r="I78" s="141">
        <v>2</v>
      </c>
      <c r="J78" s="144">
        <f>บึงกาฬ!F68</f>
        <v>107815.89</v>
      </c>
      <c r="K78" s="145">
        <f>บึงกาฬ!AK68</f>
        <v>84847.88</v>
      </c>
      <c r="L78" s="146">
        <f>บึงกาฬ!AL68</f>
        <v>1032218.02</v>
      </c>
      <c r="M78" s="146">
        <f>บึงกาฬ!AM68</f>
        <v>963454.07</v>
      </c>
      <c r="N78" s="142"/>
      <c r="O78" s="142"/>
      <c r="P78" s="142"/>
      <c r="Q78" s="134">
        <f t="shared" si="8"/>
        <v>68763.95000000007</v>
      </c>
      <c r="R78" s="135">
        <f t="shared" si="9"/>
        <v>518.7025226130653</v>
      </c>
    </row>
    <row r="79" spans="1:18" x14ac:dyDescent="0.35">
      <c r="A79" s="141">
        <v>5</v>
      </c>
      <c r="B79" s="142" t="s">
        <v>59</v>
      </c>
      <c r="C79" s="142" t="s">
        <v>192</v>
      </c>
      <c r="D79" s="142" t="s">
        <v>115</v>
      </c>
      <c r="E79" s="142" t="s">
        <v>271</v>
      </c>
      <c r="F79" s="142" t="s">
        <v>180</v>
      </c>
      <c r="G79" s="142" t="s">
        <v>276</v>
      </c>
      <c r="H79" s="143">
        <v>5043</v>
      </c>
      <c r="I79" s="141">
        <v>4</v>
      </c>
      <c r="J79" s="144">
        <f>บึงกาฬ!F69</f>
        <v>399952.66</v>
      </c>
      <c r="K79" s="145">
        <f>บึงกาฬ!AK69</f>
        <v>349101.35</v>
      </c>
      <c r="L79" s="146">
        <f>บึงกาฬ!AL69</f>
        <v>1507025.17</v>
      </c>
      <c r="M79" s="146">
        <f>บึงกาฬ!AM69</f>
        <v>1300854.8299999998</v>
      </c>
      <c r="N79" s="142"/>
      <c r="O79" s="142"/>
      <c r="P79" s="142"/>
      <c r="Q79" s="134">
        <f t="shared" si="8"/>
        <v>206170.34000000008</v>
      </c>
      <c r="R79" s="135">
        <f t="shared" si="9"/>
        <v>298.83505254808642</v>
      </c>
    </row>
    <row r="80" spans="1:18" x14ac:dyDescent="0.35">
      <c r="A80" s="141">
        <v>6</v>
      </c>
      <c r="B80" s="142" t="s">
        <v>59</v>
      </c>
      <c r="C80" s="142" t="s">
        <v>192</v>
      </c>
      <c r="D80" s="142" t="s">
        <v>115</v>
      </c>
      <c r="E80" s="142" t="s">
        <v>271</v>
      </c>
      <c r="F80" s="142" t="s">
        <v>180</v>
      </c>
      <c r="G80" s="142" t="s">
        <v>277</v>
      </c>
      <c r="H80" s="143">
        <v>5442</v>
      </c>
      <c r="I80" s="141">
        <v>4</v>
      </c>
      <c r="J80" s="144">
        <f>บึงกาฬ!F70</f>
        <v>351280.83</v>
      </c>
      <c r="K80" s="145">
        <f>บึงกาฬ!AK70</f>
        <v>326113.36000000004</v>
      </c>
      <c r="L80" s="146">
        <f>บึงกาฬ!AL70</f>
        <v>1667469.19</v>
      </c>
      <c r="M80" s="146">
        <f>บึงกาฬ!AM70</f>
        <v>1648403.8399999999</v>
      </c>
      <c r="N80" s="142"/>
      <c r="O80" s="142"/>
      <c r="P80" s="142"/>
      <c r="Q80" s="134">
        <f t="shared" si="8"/>
        <v>19065.350000000093</v>
      </c>
      <c r="R80" s="135">
        <f t="shared" si="9"/>
        <v>306.40742190371185</v>
      </c>
    </row>
    <row r="81" spans="1:18" s="153" customFormat="1" x14ac:dyDescent="0.35">
      <c r="A81" s="147">
        <v>8</v>
      </c>
      <c r="B81" s="148" t="s">
        <v>59</v>
      </c>
      <c r="C81" s="148"/>
      <c r="D81" s="148"/>
      <c r="E81" s="148" t="s">
        <v>77</v>
      </c>
      <c r="F81" s="148"/>
      <c r="G81" s="148" t="s">
        <v>278</v>
      </c>
      <c r="H81" s="154">
        <f>SUM(H75:H80)</f>
        <v>22784</v>
      </c>
      <c r="I81" s="147"/>
      <c r="J81" s="150">
        <f>SUM(J75:J80)</f>
        <v>1995294.1199999999</v>
      </c>
      <c r="K81" s="150">
        <f t="shared" ref="K81:M81" si="11">SUM(K75:K80)</f>
        <v>1598685.33</v>
      </c>
      <c r="L81" s="150">
        <f t="shared" si="11"/>
        <v>7453094.3599999994</v>
      </c>
      <c r="M81" s="150">
        <f t="shared" si="11"/>
        <v>7751341.3900000006</v>
      </c>
      <c r="N81" s="148">
        <v>5</v>
      </c>
      <c r="O81" s="148">
        <v>5</v>
      </c>
      <c r="P81" s="148">
        <f>N81-O81</f>
        <v>0</v>
      </c>
      <c r="Q81" s="151">
        <f t="shared" si="8"/>
        <v>-298247.03000000119</v>
      </c>
      <c r="R81" s="152">
        <f t="shared" si="9"/>
        <v>327.11966116573029</v>
      </c>
    </row>
    <row r="82" spans="1:18" s="153" customFormat="1" ht="21.75" thickBot="1" x14ac:dyDescent="0.4">
      <c r="A82" s="162"/>
      <c r="B82" s="163" t="s">
        <v>59</v>
      </c>
      <c r="C82" s="163" t="s">
        <v>59</v>
      </c>
      <c r="D82" s="163" t="s">
        <v>59</v>
      </c>
      <c r="E82" s="163" t="s">
        <v>59</v>
      </c>
      <c r="F82" s="163"/>
      <c r="G82" s="163" t="s">
        <v>279</v>
      </c>
      <c r="H82" s="164">
        <f>H20+H34+H47+H52+H58+H66+H74+H81</f>
        <v>250354</v>
      </c>
      <c r="I82" s="162"/>
      <c r="J82" s="165">
        <f>J20+J34+J47+J52+J58+J66+J74+J81</f>
        <v>36474374.18</v>
      </c>
      <c r="K82" s="166">
        <f>K20+K34+K47+K52+K58+K66+K74+K81</f>
        <v>23734138.230000004</v>
      </c>
      <c r="L82" s="165">
        <f t="shared" ref="L82:M82" si="12">L20+L34+L47+L52+L58+L66+L74+L81</f>
        <v>135060359.19</v>
      </c>
      <c r="M82" s="165">
        <f t="shared" si="12"/>
        <v>137353776.72</v>
      </c>
      <c r="N82" s="163">
        <f>N20+N34+N47+N52+N58+N66+N74+N81</f>
        <v>61</v>
      </c>
      <c r="O82" s="163">
        <f>O20+O34+O47+O52+O58+O66+O74+O81</f>
        <v>61</v>
      </c>
      <c r="P82" s="163">
        <f>N82-O82</f>
        <v>0</v>
      </c>
      <c r="Q82" s="151">
        <f t="shared" si="8"/>
        <v>-2293417.5300000012</v>
      </c>
      <c r="R82" s="152">
        <f t="shared" si="9"/>
        <v>539.47753656821942</v>
      </c>
    </row>
    <row r="83" spans="1:18" s="153" customFormat="1" ht="22.5" thickTop="1" thickBot="1" x14ac:dyDescent="0.4">
      <c r="A83" s="167"/>
      <c r="B83" s="168"/>
      <c r="C83" s="168"/>
      <c r="D83" s="168"/>
      <c r="E83" s="311" t="s">
        <v>280</v>
      </c>
      <c r="F83" s="312"/>
      <c r="G83" s="313"/>
      <c r="H83" s="169"/>
      <c r="I83" s="167"/>
      <c r="J83" s="170">
        <f>J82/O82</f>
        <v>597940.56032786879</v>
      </c>
      <c r="K83" s="171">
        <f>K82/O82</f>
        <v>389084.23327868857</v>
      </c>
      <c r="L83" s="170">
        <f>L82/O82</f>
        <v>2214104.2490163934</v>
      </c>
      <c r="M83" s="170">
        <f>M82/O82</f>
        <v>2251701.2577049178</v>
      </c>
      <c r="N83" s="168"/>
      <c r="O83" s="168"/>
      <c r="P83" s="168"/>
      <c r="Q83" s="134"/>
      <c r="R83" s="135"/>
    </row>
    <row r="84" spans="1:18" ht="21.75" thickTop="1" x14ac:dyDescent="0.35">
      <c r="A84" s="172">
        <v>1</v>
      </c>
      <c r="B84" s="173" t="s">
        <v>63</v>
      </c>
      <c r="C84" s="173" t="s">
        <v>281</v>
      </c>
      <c r="D84" s="173" t="s">
        <v>282</v>
      </c>
      <c r="E84" s="173" t="s">
        <v>0</v>
      </c>
      <c r="F84" s="173" t="s">
        <v>177</v>
      </c>
      <c r="G84" s="173" t="s">
        <v>283</v>
      </c>
      <c r="H84" s="174"/>
      <c r="I84" s="172"/>
      <c r="J84" s="175"/>
      <c r="K84" s="176"/>
      <c r="L84" s="177"/>
      <c r="M84" s="177"/>
      <c r="N84" s="173"/>
      <c r="O84" s="173"/>
      <c r="P84" s="173"/>
    </row>
    <row r="85" spans="1:18" x14ac:dyDescent="0.35">
      <c r="A85" s="141">
        <v>2</v>
      </c>
      <c r="B85" s="142" t="s">
        <v>63</v>
      </c>
      <c r="C85" s="142" t="s">
        <v>281</v>
      </c>
      <c r="D85" s="142" t="s">
        <v>282</v>
      </c>
      <c r="E85" s="142" t="s">
        <v>0</v>
      </c>
      <c r="F85" s="142" t="s">
        <v>180</v>
      </c>
      <c r="G85" s="142" t="s">
        <v>606</v>
      </c>
      <c r="H85" s="143">
        <v>5737</v>
      </c>
      <c r="I85" s="141">
        <v>4</v>
      </c>
      <c r="J85" s="144">
        <f>หนองบัวลำภู!F4</f>
        <v>397008.59</v>
      </c>
      <c r="K85" s="145">
        <f>หนองบัวลำภู!AK4</f>
        <v>500902.38</v>
      </c>
      <c r="L85" s="146">
        <f>หนองบัวลำภู!AL4</f>
        <v>2259620.6</v>
      </c>
      <c r="M85" s="146">
        <f>หนองบัวลำภู!AM4</f>
        <v>2230211.04</v>
      </c>
      <c r="N85" s="142"/>
      <c r="O85" s="142"/>
      <c r="P85" s="142"/>
      <c r="Q85" s="134">
        <f t="shared" si="8"/>
        <v>29409.560000000056</v>
      </c>
      <c r="R85" s="135">
        <f t="shared" si="9"/>
        <v>393.86797978037305</v>
      </c>
    </row>
    <row r="86" spans="1:18" x14ac:dyDescent="0.35">
      <c r="A86" s="141">
        <v>3</v>
      </c>
      <c r="B86" s="142" t="s">
        <v>63</v>
      </c>
      <c r="C86" s="142" t="s">
        <v>281</v>
      </c>
      <c r="D86" s="142" t="s">
        <v>282</v>
      </c>
      <c r="E86" s="142" t="s">
        <v>0</v>
      </c>
      <c r="F86" s="142" t="s">
        <v>180</v>
      </c>
      <c r="G86" s="142" t="s">
        <v>607</v>
      </c>
      <c r="H86" s="143">
        <v>4213</v>
      </c>
      <c r="I86" s="141">
        <v>3</v>
      </c>
      <c r="J86" s="144">
        <f>หนองบัวลำภู!F5</f>
        <v>347151.54</v>
      </c>
      <c r="K86" s="145">
        <f>หนองบัวลำภู!AK5</f>
        <v>466412.76</v>
      </c>
      <c r="L86" s="146">
        <f>หนองบัวลำภู!AL5</f>
        <v>2608887.7400000002</v>
      </c>
      <c r="M86" s="146">
        <f>หนองบัวลำภู!AM5</f>
        <v>2343053.46</v>
      </c>
      <c r="N86" s="142"/>
      <c r="O86" s="142"/>
      <c r="P86" s="142"/>
      <c r="Q86" s="134">
        <f t="shared" si="8"/>
        <v>265834.28000000026</v>
      </c>
      <c r="R86" s="135">
        <f t="shared" si="9"/>
        <v>619.24703061951107</v>
      </c>
    </row>
    <row r="87" spans="1:18" x14ac:dyDescent="0.35">
      <c r="A87" s="141">
        <v>4</v>
      </c>
      <c r="B87" s="142" t="s">
        <v>63</v>
      </c>
      <c r="C87" s="142" t="s">
        <v>281</v>
      </c>
      <c r="D87" s="142" t="s">
        <v>282</v>
      </c>
      <c r="E87" s="142" t="s">
        <v>0</v>
      </c>
      <c r="F87" s="142" t="s">
        <v>180</v>
      </c>
      <c r="G87" s="142" t="s">
        <v>608</v>
      </c>
      <c r="H87" s="143">
        <v>4949</v>
      </c>
      <c r="I87" s="141">
        <v>4</v>
      </c>
      <c r="J87" s="144">
        <f>หนองบัวลำภู!F6</f>
        <v>245022.64</v>
      </c>
      <c r="K87" s="145">
        <f>หนองบัวลำภู!AK6</f>
        <v>395532.16000000003</v>
      </c>
      <c r="L87" s="146">
        <f>หนองบัวลำภู!AL6</f>
        <v>1895474.52</v>
      </c>
      <c r="M87" s="146">
        <f>หนองบัวลำภู!AM6</f>
        <v>2151842.42</v>
      </c>
      <c r="N87" s="142"/>
      <c r="O87" s="142"/>
      <c r="P87" s="142"/>
      <c r="Q87" s="134">
        <f t="shared" si="8"/>
        <v>-256367.89999999991</v>
      </c>
      <c r="R87" s="135">
        <f t="shared" si="9"/>
        <v>383.00151949888868</v>
      </c>
    </row>
    <row r="88" spans="1:18" x14ac:dyDescent="0.35">
      <c r="A88" s="141">
        <v>5</v>
      </c>
      <c r="B88" s="142" t="s">
        <v>63</v>
      </c>
      <c r="C88" s="142" t="s">
        <v>281</v>
      </c>
      <c r="D88" s="142" t="s">
        <v>282</v>
      </c>
      <c r="E88" s="142" t="s">
        <v>0</v>
      </c>
      <c r="F88" s="142" t="s">
        <v>180</v>
      </c>
      <c r="G88" s="142" t="s">
        <v>609</v>
      </c>
      <c r="H88" s="143">
        <v>7233</v>
      </c>
      <c r="I88" s="141">
        <v>5</v>
      </c>
      <c r="J88" s="144">
        <f>หนองบัวลำภู!F7</f>
        <v>831815.13</v>
      </c>
      <c r="K88" s="145">
        <f>หนองบัวลำภู!AK7</f>
        <v>1016809.32</v>
      </c>
      <c r="L88" s="146">
        <f>หนองบัวลำภู!AL7</f>
        <v>3680857.98</v>
      </c>
      <c r="M88" s="146">
        <f>หนองบัวลำภู!AM7</f>
        <v>3518879.0399999996</v>
      </c>
      <c r="N88" s="142"/>
      <c r="O88" s="142"/>
      <c r="P88" s="142"/>
      <c r="Q88" s="134">
        <f t="shared" si="8"/>
        <v>161978.94000000041</v>
      </c>
      <c r="R88" s="135">
        <f t="shared" si="9"/>
        <v>508.89782662795523</v>
      </c>
    </row>
    <row r="89" spans="1:18" x14ac:dyDescent="0.35">
      <c r="A89" s="141">
        <v>6</v>
      </c>
      <c r="B89" s="142" t="s">
        <v>63</v>
      </c>
      <c r="C89" s="142" t="s">
        <v>281</v>
      </c>
      <c r="D89" s="142" t="s">
        <v>282</v>
      </c>
      <c r="E89" s="142" t="s">
        <v>0</v>
      </c>
      <c r="F89" s="142" t="s">
        <v>180</v>
      </c>
      <c r="G89" s="142" t="s">
        <v>610</v>
      </c>
      <c r="H89" s="143">
        <v>5081</v>
      </c>
      <c r="I89" s="141">
        <v>4</v>
      </c>
      <c r="J89" s="144">
        <f>หนองบัวลำภู!F8</f>
        <v>609766.66</v>
      </c>
      <c r="K89" s="145">
        <f>หนองบัวลำภู!AK8</f>
        <v>625031.97</v>
      </c>
      <c r="L89" s="146">
        <f>หนองบัวลำภู!AL8</f>
        <v>2322735.67</v>
      </c>
      <c r="M89" s="146">
        <f>หนองบัวลำภู!AM8</f>
        <v>2237413.17</v>
      </c>
      <c r="N89" s="142"/>
      <c r="O89" s="142"/>
      <c r="P89" s="142"/>
      <c r="Q89" s="134">
        <f t="shared" si="8"/>
        <v>85322.5</v>
      </c>
      <c r="R89" s="135">
        <f t="shared" si="9"/>
        <v>457.14144262940363</v>
      </c>
    </row>
    <row r="90" spans="1:18" x14ac:dyDescent="0.35">
      <c r="A90" s="141">
        <v>7</v>
      </c>
      <c r="B90" s="142" t="s">
        <v>63</v>
      </c>
      <c r="C90" s="142" t="s">
        <v>281</v>
      </c>
      <c r="D90" s="142" t="s">
        <v>282</v>
      </c>
      <c r="E90" s="142" t="s">
        <v>0</v>
      </c>
      <c r="F90" s="142" t="s">
        <v>180</v>
      </c>
      <c r="G90" s="142" t="s">
        <v>611</v>
      </c>
      <c r="H90" s="143">
        <v>1868</v>
      </c>
      <c r="I90" s="141">
        <v>2</v>
      </c>
      <c r="J90" s="144">
        <f>หนองบัวลำภู!F9</f>
        <v>304797.42</v>
      </c>
      <c r="K90" s="145">
        <f>หนองบัวลำภู!AK9</f>
        <v>359900.52999999997</v>
      </c>
      <c r="L90" s="146">
        <f>หนองบัวลำภู!AL9</f>
        <v>1669110.08</v>
      </c>
      <c r="M90" s="146">
        <f>หนองบัวลำภู!AM9</f>
        <v>1851234.25</v>
      </c>
      <c r="N90" s="142"/>
      <c r="O90" s="142"/>
      <c r="P90" s="142"/>
      <c r="Q90" s="134">
        <f t="shared" si="8"/>
        <v>-182124.16999999993</v>
      </c>
      <c r="R90" s="135">
        <f t="shared" si="9"/>
        <v>893.52788008565312</v>
      </c>
    </row>
    <row r="91" spans="1:18" x14ac:dyDescent="0.35">
      <c r="A91" s="141">
        <v>8</v>
      </c>
      <c r="B91" s="142" t="s">
        <v>63</v>
      </c>
      <c r="C91" s="142" t="s">
        <v>281</v>
      </c>
      <c r="D91" s="142" t="s">
        <v>282</v>
      </c>
      <c r="E91" s="142" t="s">
        <v>0</v>
      </c>
      <c r="F91" s="142" t="s">
        <v>180</v>
      </c>
      <c r="G91" s="142" t="s">
        <v>612</v>
      </c>
      <c r="H91" s="143">
        <v>7126</v>
      </c>
      <c r="I91" s="141">
        <v>5</v>
      </c>
      <c r="J91" s="144">
        <f>หนองบัวลำภู!F10</f>
        <v>524695.49</v>
      </c>
      <c r="K91" s="145">
        <f>หนองบัวลำภู!AK10</f>
        <v>627577.66</v>
      </c>
      <c r="L91" s="146">
        <f>หนองบัวลำภู!AL10</f>
        <v>2995925.8899999997</v>
      </c>
      <c r="M91" s="146">
        <f>หนองบัวลำภู!AM10</f>
        <v>3134027.68</v>
      </c>
      <c r="N91" s="142"/>
      <c r="O91" s="142"/>
      <c r="P91" s="142"/>
      <c r="Q91" s="134">
        <f t="shared" si="8"/>
        <v>-138101.7900000005</v>
      </c>
      <c r="R91" s="135">
        <f t="shared" si="9"/>
        <v>420.42182009542518</v>
      </c>
    </row>
    <row r="92" spans="1:18" x14ac:dyDescent="0.35">
      <c r="A92" s="141">
        <v>9</v>
      </c>
      <c r="B92" s="142" t="s">
        <v>63</v>
      </c>
      <c r="C92" s="142" t="s">
        <v>281</v>
      </c>
      <c r="D92" s="142" t="s">
        <v>282</v>
      </c>
      <c r="E92" s="142" t="s">
        <v>0</v>
      </c>
      <c r="F92" s="142" t="s">
        <v>180</v>
      </c>
      <c r="G92" s="142" t="s">
        <v>613</v>
      </c>
      <c r="H92" s="143">
        <v>2671</v>
      </c>
      <c r="I92" s="141">
        <v>2</v>
      </c>
      <c r="J92" s="144">
        <f>หนองบัวลำภู!F11</f>
        <v>41787.769999999997</v>
      </c>
      <c r="K92" s="145">
        <f>หนองบัวลำภู!AK11</f>
        <v>79059.679999999993</v>
      </c>
      <c r="L92" s="146">
        <f>หนองบัวลำภู!AL11</f>
        <v>1344605.34</v>
      </c>
      <c r="M92" s="146">
        <f>หนองบัวลำภู!AM11</f>
        <v>1508301.25</v>
      </c>
      <c r="N92" s="142"/>
      <c r="O92" s="142"/>
      <c r="P92" s="142"/>
      <c r="Q92" s="134">
        <f t="shared" si="8"/>
        <v>-163695.90999999992</v>
      </c>
      <c r="R92" s="135">
        <f t="shared" si="9"/>
        <v>503.40896293523031</v>
      </c>
    </row>
    <row r="93" spans="1:18" x14ac:dyDescent="0.35">
      <c r="A93" s="141">
        <v>10</v>
      </c>
      <c r="B93" s="142" t="s">
        <v>63</v>
      </c>
      <c r="C93" s="142" t="s">
        <v>281</v>
      </c>
      <c r="D93" s="142" t="s">
        <v>282</v>
      </c>
      <c r="E93" s="142" t="s">
        <v>0</v>
      </c>
      <c r="F93" s="142" t="s">
        <v>180</v>
      </c>
      <c r="G93" s="142" t="s">
        <v>614</v>
      </c>
      <c r="H93" s="143">
        <v>4501</v>
      </c>
      <c r="I93" s="141">
        <v>4</v>
      </c>
      <c r="J93" s="144">
        <f>หนองบัวลำภู!F12</f>
        <v>674410.79</v>
      </c>
      <c r="K93" s="145">
        <f>หนองบัวลำภู!AK12</f>
        <v>821894.06</v>
      </c>
      <c r="L93" s="146">
        <f>หนองบัวลำภู!AL12</f>
        <v>2172025.09</v>
      </c>
      <c r="M93" s="146">
        <f>หนองบัวลำภู!AM12</f>
        <v>2099811.58</v>
      </c>
      <c r="N93" s="142"/>
      <c r="O93" s="142"/>
      <c r="P93" s="142"/>
      <c r="Q93" s="134">
        <f t="shared" si="8"/>
        <v>72213.509999999776</v>
      </c>
      <c r="R93" s="135">
        <f t="shared" si="9"/>
        <v>482.5650055543212</v>
      </c>
    </row>
    <row r="94" spans="1:18" x14ac:dyDescent="0.35">
      <c r="A94" s="141">
        <v>11</v>
      </c>
      <c r="B94" s="142" t="s">
        <v>63</v>
      </c>
      <c r="C94" s="142" t="s">
        <v>281</v>
      </c>
      <c r="D94" s="142" t="s">
        <v>282</v>
      </c>
      <c r="E94" s="142" t="s">
        <v>0</v>
      </c>
      <c r="F94" s="142" t="s">
        <v>180</v>
      </c>
      <c r="G94" s="142" t="s">
        <v>615</v>
      </c>
      <c r="H94" s="143">
        <v>3077</v>
      </c>
      <c r="I94" s="141">
        <v>3</v>
      </c>
      <c r="J94" s="144">
        <f>หนองบัวลำภู!F13</f>
        <v>499008.32</v>
      </c>
      <c r="K94" s="145">
        <f>หนองบัวลำภู!AK13</f>
        <v>880701.31</v>
      </c>
      <c r="L94" s="146">
        <f>หนองบัวลำภู!AL13</f>
        <v>2015519.6099999999</v>
      </c>
      <c r="M94" s="146">
        <f>หนองบัวลำภู!AM13</f>
        <v>1960505.03</v>
      </c>
      <c r="N94" s="142"/>
      <c r="O94" s="142"/>
      <c r="P94" s="142"/>
      <c r="Q94" s="134">
        <f t="shared" si="8"/>
        <v>55014.579999999842</v>
      </c>
      <c r="R94" s="135">
        <f t="shared" si="9"/>
        <v>655.02749756256094</v>
      </c>
    </row>
    <row r="95" spans="1:18" x14ac:dyDescent="0.35">
      <c r="A95" s="141">
        <v>12</v>
      </c>
      <c r="B95" s="142" t="s">
        <v>63</v>
      </c>
      <c r="C95" s="142" t="s">
        <v>281</v>
      </c>
      <c r="D95" s="142" t="s">
        <v>282</v>
      </c>
      <c r="E95" s="142" t="s">
        <v>0</v>
      </c>
      <c r="F95" s="142" t="s">
        <v>180</v>
      </c>
      <c r="G95" s="142" t="s">
        <v>616</v>
      </c>
      <c r="H95" s="143">
        <v>2778</v>
      </c>
      <c r="I95" s="141">
        <v>2</v>
      </c>
      <c r="J95" s="144">
        <f>หนองบัวลำภู!F14</f>
        <v>384081.39</v>
      </c>
      <c r="K95" s="145">
        <f>หนองบัวลำภู!AK14</f>
        <v>483327.29000000004</v>
      </c>
      <c r="L95" s="146">
        <f>หนองบัวลำภู!AL14</f>
        <v>1806642.8599999999</v>
      </c>
      <c r="M95" s="146">
        <f>หนองบัวลำภู!AM14</f>
        <v>1729753.67</v>
      </c>
      <c r="N95" s="142"/>
      <c r="O95" s="142"/>
      <c r="P95" s="142"/>
      <c r="Q95" s="134">
        <f t="shared" si="8"/>
        <v>76889.189999999944</v>
      </c>
      <c r="R95" s="135">
        <f t="shared" si="9"/>
        <v>650.3394024478041</v>
      </c>
    </row>
    <row r="96" spans="1:18" x14ac:dyDescent="0.35">
      <c r="A96" s="141">
        <v>13</v>
      </c>
      <c r="B96" s="142" t="s">
        <v>63</v>
      </c>
      <c r="C96" s="142" t="s">
        <v>281</v>
      </c>
      <c r="D96" s="142" t="s">
        <v>282</v>
      </c>
      <c r="E96" s="142" t="s">
        <v>0</v>
      </c>
      <c r="F96" s="142" t="s">
        <v>180</v>
      </c>
      <c r="G96" s="142" t="s">
        <v>617</v>
      </c>
      <c r="H96" s="143">
        <v>4143</v>
      </c>
      <c r="I96" s="141">
        <v>3</v>
      </c>
      <c r="J96" s="144">
        <f>หนองบัวลำภู!F15</f>
        <v>498481.7</v>
      </c>
      <c r="K96" s="145">
        <f>หนองบัวลำภู!AK15</f>
        <v>528262.76</v>
      </c>
      <c r="L96" s="146">
        <f>หนองบัวลำภู!AL15</f>
        <v>1939160.5100000002</v>
      </c>
      <c r="M96" s="146">
        <f>หนองบัวลำภู!AM15</f>
        <v>2148504.0100000002</v>
      </c>
      <c r="N96" s="142"/>
      <c r="O96" s="142"/>
      <c r="P96" s="142"/>
      <c r="Q96" s="134">
        <f t="shared" si="8"/>
        <v>-209343.5</v>
      </c>
      <c r="R96" s="135">
        <f t="shared" si="9"/>
        <v>468.05708665218447</v>
      </c>
    </row>
    <row r="97" spans="1:18" x14ac:dyDescent="0.35">
      <c r="A97" s="141">
        <v>14</v>
      </c>
      <c r="B97" s="142" t="s">
        <v>63</v>
      </c>
      <c r="C97" s="142" t="s">
        <v>281</v>
      </c>
      <c r="D97" s="142" t="s">
        <v>282</v>
      </c>
      <c r="E97" s="142" t="s">
        <v>0</v>
      </c>
      <c r="F97" s="142" t="s">
        <v>180</v>
      </c>
      <c r="G97" s="142" t="s">
        <v>618</v>
      </c>
      <c r="H97" s="143">
        <v>5018</v>
      </c>
      <c r="I97" s="141">
        <v>4</v>
      </c>
      <c r="J97" s="144">
        <f>หนองบัวลำภู!F16</f>
        <v>477091.87</v>
      </c>
      <c r="K97" s="145">
        <f>หนองบัวลำภู!AK16</f>
        <v>572782.88</v>
      </c>
      <c r="L97" s="146">
        <f>หนองบัวลำภู!AL16</f>
        <v>2067007.92</v>
      </c>
      <c r="M97" s="146">
        <f>หนองบัวลำภู!AM16</f>
        <v>1627376.9700000002</v>
      </c>
      <c r="N97" s="142"/>
      <c r="O97" s="142"/>
      <c r="P97" s="142"/>
      <c r="Q97" s="134">
        <f t="shared" si="8"/>
        <v>439630.94999999972</v>
      </c>
      <c r="R97" s="135">
        <f t="shared" si="9"/>
        <v>411.91867676365086</v>
      </c>
    </row>
    <row r="98" spans="1:18" x14ac:dyDescent="0.35">
      <c r="A98" s="141">
        <v>15</v>
      </c>
      <c r="B98" s="142" t="s">
        <v>63</v>
      </c>
      <c r="C98" s="142" t="s">
        <v>281</v>
      </c>
      <c r="D98" s="142" t="s">
        <v>282</v>
      </c>
      <c r="E98" s="142" t="s">
        <v>0</v>
      </c>
      <c r="F98" s="142" t="s">
        <v>180</v>
      </c>
      <c r="G98" s="142" t="s">
        <v>619</v>
      </c>
      <c r="H98" s="143">
        <v>3532</v>
      </c>
      <c r="I98" s="141">
        <v>3</v>
      </c>
      <c r="J98" s="144">
        <f>หนองบัวลำภู!F17</f>
        <v>1003644.68</v>
      </c>
      <c r="K98" s="145">
        <f>หนองบัวลำภู!AK17</f>
        <v>1041901.8400000001</v>
      </c>
      <c r="L98" s="146">
        <f>หนองบัวลำภู!AL17</f>
        <v>1882417.34</v>
      </c>
      <c r="M98" s="146">
        <f>หนองบัวลำภู!AM17</f>
        <v>1713518.53</v>
      </c>
      <c r="N98" s="142"/>
      <c r="O98" s="142"/>
      <c r="P98" s="142"/>
      <c r="Q98" s="134">
        <f t="shared" si="8"/>
        <v>168898.81000000006</v>
      </c>
      <c r="R98" s="135">
        <f t="shared" si="9"/>
        <v>532.96074178935453</v>
      </c>
    </row>
    <row r="99" spans="1:18" x14ac:dyDescent="0.35">
      <c r="A99" s="141">
        <v>16</v>
      </c>
      <c r="B99" s="142" t="s">
        <v>63</v>
      </c>
      <c r="C99" s="142" t="s">
        <v>281</v>
      </c>
      <c r="D99" s="142" t="s">
        <v>282</v>
      </c>
      <c r="E99" s="142" t="s">
        <v>0</v>
      </c>
      <c r="F99" s="142" t="s">
        <v>180</v>
      </c>
      <c r="G99" s="142" t="s">
        <v>620</v>
      </c>
      <c r="H99" s="143">
        <v>5707</v>
      </c>
      <c r="I99" s="141">
        <v>4</v>
      </c>
      <c r="J99" s="144">
        <f>หนองบัวลำภู!F18</f>
        <v>572811.27</v>
      </c>
      <c r="K99" s="145">
        <f>หนองบัวลำภู!AK18</f>
        <v>672236.98</v>
      </c>
      <c r="L99" s="146">
        <f>หนองบัวลำภู!AL18</f>
        <v>3131620.11</v>
      </c>
      <c r="M99" s="146">
        <f>หนองบัวลำภู!AM18</f>
        <v>2868228.5000000005</v>
      </c>
      <c r="N99" s="142"/>
      <c r="O99" s="142"/>
      <c r="P99" s="142"/>
      <c r="Q99" s="134">
        <f t="shared" si="8"/>
        <v>263391.6099999994</v>
      </c>
      <c r="R99" s="135">
        <f t="shared" si="9"/>
        <v>548.73315402137723</v>
      </c>
    </row>
    <row r="100" spans="1:18" x14ac:dyDescent="0.35">
      <c r="A100" s="141">
        <v>17</v>
      </c>
      <c r="B100" s="142" t="s">
        <v>63</v>
      </c>
      <c r="C100" s="142" t="s">
        <v>281</v>
      </c>
      <c r="D100" s="142" t="s">
        <v>282</v>
      </c>
      <c r="E100" s="142" t="s">
        <v>0</v>
      </c>
      <c r="F100" s="142" t="s">
        <v>180</v>
      </c>
      <c r="G100" s="142" t="s">
        <v>621</v>
      </c>
      <c r="H100" s="143">
        <v>3845</v>
      </c>
      <c r="I100" s="141">
        <v>3</v>
      </c>
      <c r="J100" s="144">
        <f>หนองบัวลำภู!F19</f>
        <v>407623.9</v>
      </c>
      <c r="K100" s="145">
        <f>หนองบัวลำภู!AK19</f>
        <v>477034.57000000007</v>
      </c>
      <c r="L100" s="146">
        <f>หนองบัวลำภู!AL19</f>
        <v>2396994.46</v>
      </c>
      <c r="M100" s="146">
        <f>หนองบัวลำภู!AM19</f>
        <v>2376239.25</v>
      </c>
      <c r="N100" s="142"/>
      <c r="O100" s="142"/>
      <c r="P100" s="142"/>
      <c r="Q100" s="134">
        <f t="shared" si="8"/>
        <v>20755.209999999963</v>
      </c>
      <c r="R100" s="135">
        <f t="shared" si="9"/>
        <v>623.40558127438226</v>
      </c>
    </row>
    <row r="101" spans="1:18" x14ac:dyDescent="0.35">
      <c r="A101" s="141">
        <v>18</v>
      </c>
      <c r="B101" s="142" t="s">
        <v>63</v>
      </c>
      <c r="C101" s="142" t="s">
        <v>281</v>
      </c>
      <c r="D101" s="142" t="s">
        <v>282</v>
      </c>
      <c r="E101" s="142" t="s">
        <v>0</v>
      </c>
      <c r="F101" s="142" t="s">
        <v>180</v>
      </c>
      <c r="G101" s="142" t="s">
        <v>622</v>
      </c>
      <c r="H101" s="143">
        <v>2875</v>
      </c>
      <c r="I101" s="141">
        <v>2</v>
      </c>
      <c r="J101" s="144">
        <f>หนองบัวลำภู!F20</f>
        <v>610984.93999999994</v>
      </c>
      <c r="K101" s="145">
        <f>หนองบัวลำภู!AK20</f>
        <v>646872.03999999992</v>
      </c>
      <c r="L101" s="146">
        <f>หนองบัวลำภู!AL20</f>
        <v>1411366.96</v>
      </c>
      <c r="M101" s="146">
        <f>หนองบัวลำภู!AM20</f>
        <v>1473387.75</v>
      </c>
      <c r="N101" s="142"/>
      <c r="O101" s="142"/>
      <c r="P101" s="142"/>
      <c r="Q101" s="134">
        <f t="shared" si="8"/>
        <v>-62020.790000000037</v>
      </c>
      <c r="R101" s="135">
        <f t="shared" si="9"/>
        <v>490.91024695652175</v>
      </c>
    </row>
    <row r="102" spans="1:18" x14ac:dyDescent="0.35">
      <c r="A102" s="141">
        <v>19</v>
      </c>
      <c r="B102" s="142" t="s">
        <v>63</v>
      </c>
      <c r="C102" s="142" t="s">
        <v>281</v>
      </c>
      <c r="D102" s="142" t="s">
        <v>282</v>
      </c>
      <c r="E102" s="142" t="s">
        <v>0</v>
      </c>
      <c r="F102" s="142" t="s">
        <v>180</v>
      </c>
      <c r="G102" s="142" t="s">
        <v>623</v>
      </c>
      <c r="H102" s="143">
        <v>3123</v>
      </c>
      <c r="I102" s="141">
        <v>3</v>
      </c>
      <c r="J102" s="144">
        <f>หนองบัวลำภู!F21</f>
        <v>402089.36</v>
      </c>
      <c r="K102" s="145">
        <f>หนองบัวลำภู!AK21</f>
        <v>475317.95</v>
      </c>
      <c r="L102" s="146">
        <f>หนองบัวลำภู!AL21</f>
        <v>1235762.22</v>
      </c>
      <c r="M102" s="146">
        <f>หนองบัวลำภู!AM21</f>
        <v>1381728.17</v>
      </c>
      <c r="N102" s="142"/>
      <c r="O102" s="142"/>
      <c r="P102" s="142"/>
      <c r="Q102" s="134">
        <f t="shared" si="8"/>
        <v>-145965.94999999995</v>
      </c>
      <c r="R102" s="135">
        <f t="shared" si="9"/>
        <v>395.6971565802113</v>
      </c>
    </row>
    <row r="103" spans="1:18" x14ac:dyDescent="0.35">
      <c r="A103" s="141">
        <v>20</v>
      </c>
      <c r="B103" s="142" t="s">
        <v>63</v>
      </c>
      <c r="C103" s="142" t="s">
        <v>281</v>
      </c>
      <c r="D103" s="142" t="s">
        <v>282</v>
      </c>
      <c r="E103" s="142" t="s">
        <v>0</v>
      </c>
      <c r="F103" s="142" t="s">
        <v>180</v>
      </c>
      <c r="G103" s="142" t="s">
        <v>624</v>
      </c>
      <c r="H103" s="143">
        <v>3601</v>
      </c>
      <c r="I103" s="141">
        <v>3</v>
      </c>
      <c r="J103" s="144">
        <f>หนองบัวลำภู!F22</f>
        <v>352638.24</v>
      </c>
      <c r="K103" s="145">
        <f>หนองบัวลำภู!AK22</f>
        <v>460594.66</v>
      </c>
      <c r="L103" s="146">
        <f>หนองบัวลำภู!AL22</f>
        <v>1730110.52</v>
      </c>
      <c r="M103" s="146">
        <f>หนองบัวลำภู!AM22</f>
        <v>1772381.6</v>
      </c>
      <c r="N103" s="142"/>
      <c r="O103" s="142"/>
      <c r="P103" s="142"/>
      <c r="Q103" s="134">
        <f t="shared" si="8"/>
        <v>-42271.080000000075</v>
      </c>
      <c r="R103" s="135">
        <f t="shared" si="9"/>
        <v>480.45279644543183</v>
      </c>
    </row>
    <row r="104" spans="1:18" x14ac:dyDescent="0.35">
      <c r="A104" s="141">
        <v>21</v>
      </c>
      <c r="B104" s="142" t="s">
        <v>63</v>
      </c>
      <c r="C104" s="142" t="s">
        <v>281</v>
      </c>
      <c r="D104" s="142" t="s">
        <v>282</v>
      </c>
      <c r="E104" s="142" t="s">
        <v>0</v>
      </c>
      <c r="F104" s="142" t="s">
        <v>180</v>
      </c>
      <c r="G104" s="142" t="s">
        <v>625</v>
      </c>
      <c r="H104" s="143">
        <v>3870</v>
      </c>
      <c r="I104" s="141">
        <v>3</v>
      </c>
      <c r="J104" s="144">
        <f>หนองบัวลำภู!F23</f>
        <v>1050704.79</v>
      </c>
      <c r="K104" s="145">
        <f>หนองบัวลำภู!AK23</f>
        <v>1110377.19</v>
      </c>
      <c r="L104" s="146">
        <f>หนองบัวลำภู!AL23</f>
        <v>2090040.01</v>
      </c>
      <c r="M104" s="146">
        <f>หนองบัวลำภู!AM23</f>
        <v>2039983.0399999998</v>
      </c>
      <c r="N104" s="142"/>
      <c r="O104" s="142"/>
      <c r="P104" s="142"/>
      <c r="Q104" s="134">
        <f t="shared" si="8"/>
        <v>50056.970000000205</v>
      </c>
      <c r="R104" s="135">
        <f t="shared" si="9"/>
        <v>540.06201808785534</v>
      </c>
    </row>
    <row r="105" spans="1:18" s="153" customFormat="1" x14ac:dyDescent="0.35">
      <c r="A105" s="147">
        <v>1</v>
      </c>
      <c r="B105" s="148" t="s">
        <v>63</v>
      </c>
      <c r="C105" s="148"/>
      <c r="D105" s="148"/>
      <c r="E105" s="148" t="s">
        <v>77</v>
      </c>
      <c r="F105" s="148"/>
      <c r="G105" s="148" t="s">
        <v>284</v>
      </c>
      <c r="H105" s="154">
        <f>SUM(H84:H104)</f>
        <v>84948</v>
      </c>
      <c r="I105" s="147"/>
      <c r="J105" s="150">
        <f>SUM(J84:J104)</f>
        <v>10235616.489999998</v>
      </c>
      <c r="K105" s="150">
        <f t="shared" ref="K105:M105" si="13">SUM(K84:K104)</f>
        <v>12242529.989999998</v>
      </c>
      <c r="L105" s="150">
        <f t="shared" si="13"/>
        <v>42655885.430000007</v>
      </c>
      <c r="M105" s="150">
        <f t="shared" si="13"/>
        <v>42166380.410000011</v>
      </c>
      <c r="N105" s="148">
        <v>20</v>
      </c>
      <c r="O105" s="148">
        <v>20</v>
      </c>
      <c r="P105" s="148">
        <f>N105-O105</f>
        <v>0</v>
      </c>
      <c r="Q105" s="151">
        <f t="shared" si="8"/>
        <v>489505.01999999583</v>
      </c>
      <c r="R105" s="152">
        <f>L105/H105</f>
        <v>502.14113846117635</v>
      </c>
    </row>
    <row r="106" spans="1:18" x14ac:dyDescent="0.35">
      <c r="A106" s="141">
        <v>1</v>
      </c>
      <c r="B106" s="142" t="s">
        <v>63</v>
      </c>
      <c r="C106" s="142" t="s">
        <v>285</v>
      </c>
      <c r="D106" s="142" t="s">
        <v>84</v>
      </c>
      <c r="E106" s="142" t="s">
        <v>1</v>
      </c>
      <c r="F106" s="142" t="s">
        <v>210</v>
      </c>
      <c r="G106" s="142" t="s">
        <v>286</v>
      </c>
      <c r="H106" s="143"/>
      <c r="I106" s="141"/>
      <c r="J106" s="144"/>
      <c r="K106" s="145"/>
      <c r="L106" s="146"/>
      <c r="M106" s="146"/>
      <c r="N106" s="142"/>
      <c r="O106" s="142"/>
      <c r="P106" s="142"/>
    </row>
    <row r="107" spans="1:18" x14ac:dyDescent="0.35">
      <c r="A107" s="141">
        <v>2</v>
      </c>
      <c r="B107" s="142" t="s">
        <v>63</v>
      </c>
      <c r="C107" s="142" t="s">
        <v>285</v>
      </c>
      <c r="D107" s="142" t="s">
        <v>84</v>
      </c>
      <c r="E107" s="142" t="s">
        <v>1</v>
      </c>
      <c r="F107" s="142" t="s">
        <v>180</v>
      </c>
      <c r="G107" s="142" t="s">
        <v>626</v>
      </c>
      <c r="H107" s="143">
        <v>7346</v>
      </c>
      <c r="I107" s="141">
        <v>5</v>
      </c>
      <c r="J107" s="144">
        <f>หนองบัวลำภู!F24</f>
        <v>676637.59</v>
      </c>
      <c r="K107" s="145">
        <f>หนองบัวลำภู!AK24</f>
        <v>676080.65999999992</v>
      </c>
      <c r="L107" s="146">
        <f>หนองบัวลำภู!AL24</f>
        <v>3709597.14</v>
      </c>
      <c r="M107" s="146">
        <f>หนองบัวลำภู!AM24</f>
        <v>3149752.21</v>
      </c>
      <c r="N107" s="142"/>
      <c r="O107" s="142"/>
      <c r="P107" s="142"/>
      <c r="Q107" s="134">
        <f t="shared" si="8"/>
        <v>559844.93000000017</v>
      </c>
      <c r="R107" s="135">
        <f t="shared" si="9"/>
        <v>504.98191396678465</v>
      </c>
    </row>
    <row r="108" spans="1:18" x14ac:dyDescent="0.35">
      <c r="A108" s="141">
        <v>3</v>
      </c>
      <c r="B108" s="142" t="s">
        <v>63</v>
      </c>
      <c r="C108" s="142" t="s">
        <v>285</v>
      </c>
      <c r="D108" s="142" t="s">
        <v>84</v>
      </c>
      <c r="E108" s="142" t="s">
        <v>1</v>
      </c>
      <c r="F108" s="142" t="s">
        <v>180</v>
      </c>
      <c r="G108" s="142" t="s">
        <v>627</v>
      </c>
      <c r="H108" s="143">
        <v>4269</v>
      </c>
      <c r="I108" s="141">
        <v>3</v>
      </c>
      <c r="J108" s="144">
        <f>หนองบัวลำภู!F25</f>
        <v>117238.54</v>
      </c>
      <c r="K108" s="145">
        <f>หนองบัวลำภู!AK25</f>
        <v>89621.249999999971</v>
      </c>
      <c r="L108" s="146">
        <f>หนองบัวลำภู!AL25</f>
        <v>1926048.87</v>
      </c>
      <c r="M108" s="146">
        <f>หนองบัวลำภู!AM25</f>
        <v>1989407.3699999999</v>
      </c>
      <c r="N108" s="142"/>
      <c r="O108" s="142"/>
      <c r="P108" s="142"/>
      <c r="Q108" s="134">
        <f t="shared" si="8"/>
        <v>-63358.499999999767</v>
      </c>
      <c r="R108" s="135">
        <f t="shared" si="9"/>
        <v>451.17096978215039</v>
      </c>
    </row>
    <row r="109" spans="1:18" x14ac:dyDescent="0.35">
      <c r="A109" s="141">
        <v>4</v>
      </c>
      <c r="B109" s="142" t="s">
        <v>63</v>
      </c>
      <c r="C109" s="142" t="s">
        <v>285</v>
      </c>
      <c r="D109" s="142" t="s">
        <v>84</v>
      </c>
      <c r="E109" s="142" t="s">
        <v>1</v>
      </c>
      <c r="F109" s="142" t="s">
        <v>180</v>
      </c>
      <c r="G109" s="142" t="s">
        <v>628</v>
      </c>
      <c r="H109" s="143">
        <v>7452</v>
      </c>
      <c r="I109" s="141">
        <v>5</v>
      </c>
      <c r="J109" s="144">
        <f>หนองบัวลำภู!F26</f>
        <v>694816.01</v>
      </c>
      <c r="K109" s="145">
        <f>หนองบัวลำภู!AK26</f>
        <v>737466.35</v>
      </c>
      <c r="L109" s="146">
        <f>หนองบัวลำภู!AL26</f>
        <v>4018674.0500000003</v>
      </c>
      <c r="M109" s="146">
        <f>หนองบัวลำภู!AM26</f>
        <v>3566536.69</v>
      </c>
      <c r="N109" s="142"/>
      <c r="O109" s="142"/>
      <c r="P109" s="142"/>
      <c r="Q109" s="134">
        <f t="shared" si="8"/>
        <v>452137.36000000034</v>
      </c>
      <c r="R109" s="135">
        <f t="shared" si="9"/>
        <v>539.27456387546977</v>
      </c>
    </row>
    <row r="110" spans="1:18" x14ac:dyDescent="0.35">
      <c r="A110" s="141">
        <v>5</v>
      </c>
      <c r="B110" s="142" t="s">
        <v>63</v>
      </c>
      <c r="C110" s="142" t="s">
        <v>285</v>
      </c>
      <c r="D110" s="142" t="s">
        <v>84</v>
      </c>
      <c r="E110" s="142" t="s">
        <v>1</v>
      </c>
      <c r="F110" s="142" t="s">
        <v>180</v>
      </c>
      <c r="G110" s="142" t="s">
        <v>629</v>
      </c>
      <c r="H110" s="143">
        <v>5116</v>
      </c>
      <c r="I110" s="141">
        <v>4</v>
      </c>
      <c r="J110" s="144">
        <f>หนองบัวลำภู!F27</f>
        <v>295624.52</v>
      </c>
      <c r="K110" s="145">
        <f>หนองบัวลำภู!AK27</f>
        <v>413674</v>
      </c>
      <c r="L110" s="146">
        <f>หนองบัวลำภู!AL27</f>
        <v>2807588.84</v>
      </c>
      <c r="M110" s="146">
        <f>หนองบัวลำภู!AM27</f>
        <v>2615522.8199999998</v>
      </c>
      <c r="N110" s="142"/>
      <c r="O110" s="142"/>
      <c r="P110" s="142"/>
      <c r="Q110" s="134">
        <f t="shared" si="8"/>
        <v>192066.02000000002</v>
      </c>
      <c r="R110" s="135">
        <f t="shared" si="9"/>
        <v>548.7859343236903</v>
      </c>
    </row>
    <row r="111" spans="1:18" x14ac:dyDescent="0.35">
      <c r="A111" s="141">
        <v>6</v>
      </c>
      <c r="B111" s="142" t="s">
        <v>63</v>
      </c>
      <c r="C111" s="142" t="s">
        <v>285</v>
      </c>
      <c r="D111" s="142" t="s">
        <v>84</v>
      </c>
      <c r="E111" s="142" t="s">
        <v>1</v>
      </c>
      <c r="F111" s="142" t="s">
        <v>180</v>
      </c>
      <c r="G111" s="142" t="s">
        <v>630</v>
      </c>
      <c r="H111" s="143">
        <v>3330</v>
      </c>
      <c r="I111" s="141">
        <v>3</v>
      </c>
      <c r="J111" s="144">
        <f>หนองบัวลำภู!F28</f>
        <v>290477.96999999997</v>
      </c>
      <c r="K111" s="145">
        <f>หนองบัวลำภู!AK28</f>
        <v>344101.18</v>
      </c>
      <c r="L111" s="146">
        <f>หนองบัวลำภู!AL28</f>
        <v>2337417.5</v>
      </c>
      <c r="M111" s="146">
        <f>หนองบัวลำภู!AM28</f>
        <v>2206965.5</v>
      </c>
      <c r="N111" s="142"/>
      <c r="O111" s="142"/>
      <c r="P111" s="142"/>
      <c r="Q111" s="134">
        <f t="shared" si="8"/>
        <v>130452</v>
      </c>
      <c r="R111" s="135">
        <f t="shared" si="9"/>
        <v>701.92717717717721</v>
      </c>
    </row>
    <row r="112" spans="1:18" x14ac:dyDescent="0.35">
      <c r="A112" s="141">
        <v>7</v>
      </c>
      <c r="B112" s="142" t="s">
        <v>63</v>
      </c>
      <c r="C112" s="142" t="s">
        <v>285</v>
      </c>
      <c r="D112" s="142" t="s">
        <v>84</v>
      </c>
      <c r="E112" s="142" t="s">
        <v>1</v>
      </c>
      <c r="F112" s="142" t="s">
        <v>180</v>
      </c>
      <c r="G112" s="142" t="s">
        <v>631</v>
      </c>
      <c r="H112" s="143">
        <v>3774</v>
      </c>
      <c r="I112" s="141">
        <v>3</v>
      </c>
      <c r="J112" s="144">
        <f>หนองบัวลำภู!F29</f>
        <v>239012.74</v>
      </c>
      <c r="K112" s="145">
        <f>หนองบัวลำภู!AK29</f>
        <v>248215.41</v>
      </c>
      <c r="L112" s="146">
        <f>หนองบัวลำภู!AL29</f>
        <v>1994947.73</v>
      </c>
      <c r="M112" s="146">
        <f>หนองบัวลำภู!AM29</f>
        <v>1916754.6800000002</v>
      </c>
      <c r="N112" s="142"/>
      <c r="O112" s="142"/>
      <c r="P112" s="142"/>
      <c r="Q112" s="134">
        <f t="shared" si="8"/>
        <v>78193.049999999814</v>
      </c>
      <c r="R112" s="135">
        <f t="shared" si="9"/>
        <v>528.60300211976687</v>
      </c>
    </row>
    <row r="113" spans="1:18" x14ac:dyDescent="0.35">
      <c r="A113" s="141">
        <v>8</v>
      </c>
      <c r="B113" s="142" t="s">
        <v>63</v>
      </c>
      <c r="C113" s="142" t="s">
        <v>285</v>
      </c>
      <c r="D113" s="142" t="s">
        <v>84</v>
      </c>
      <c r="E113" s="142" t="s">
        <v>1</v>
      </c>
      <c r="F113" s="142" t="s">
        <v>180</v>
      </c>
      <c r="G113" s="142" t="s">
        <v>632</v>
      </c>
      <c r="H113" s="143">
        <v>2996</v>
      </c>
      <c r="I113" s="141">
        <v>2</v>
      </c>
      <c r="J113" s="144">
        <f>หนองบัวลำภู!F30</f>
        <v>156623.72</v>
      </c>
      <c r="K113" s="145">
        <f>หนองบัวลำภู!AK30</f>
        <v>196868.18</v>
      </c>
      <c r="L113" s="146">
        <f>หนองบัวลำภู!AL30</f>
        <v>2144412.9</v>
      </c>
      <c r="M113" s="146">
        <f>หนองบัวลำภู!AM30</f>
        <v>1786270.76</v>
      </c>
      <c r="N113" s="142"/>
      <c r="O113" s="142"/>
      <c r="P113" s="142"/>
      <c r="Q113" s="134">
        <f t="shared" si="8"/>
        <v>358142.1399999999</v>
      </c>
      <c r="R113" s="135">
        <f t="shared" si="9"/>
        <v>715.7586448598131</v>
      </c>
    </row>
    <row r="114" spans="1:18" x14ac:dyDescent="0.35">
      <c r="A114" s="141">
        <v>9</v>
      </c>
      <c r="B114" s="142" t="s">
        <v>63</v>
      </c>
      <c r="C114" s="142" t="s">
        <v>285</v>
      </c>
      <c r="D114" s="142" t="s">
        <v>84</v>
      </c>
      <c r="E114" s="142" t="s">
        <v>1</v>
      </c>
      <c r="F114" s="142" t="s">
        <v>180</v>
      </c>
      <c r="G114" s="142" t="s">
        <v>633</v>
      </c>
      <c r="H114" s="143">
        <v>6600</v>
      </c>
      <c r="I114" s="141">
        <v>5</v>
      </c>
      <c r="J114" s="144">
        <f>หนองบัวลำภู!F31</f>
        <v>615713.31999999995</v>
      </c>
      <c r="K114" s="145">
        <f>หนองบัวลำภู!AK31</f>
        <v>599647.6399999999</v>
      </c>
      <c r="L114" s="146">
        <f>หนองบัวลำภู!AL31</f>
        <v>2499260.54</v>
      </c>
      <c r="M114" s="146">
        <f>หนองบัวลำภู!AM31</f>
        <v>2606913.69</v>
      </c>
      <c r="N114" s="142"/>
      <c r="O114" s="142"/>
      <c r="P114" s="142"/>
      <c r="Q114" s="134">
        <f t="shared" si="8"/>
        <v>-107653.14999999991</v>
      </c>
      <c r="R114" s="135">
        <f t="shared" si="9"/>
        <v>378.67583939393938</v>
      </c>
    </row>
    <row r="115" spans="1:18" x14ac:dyDescent="0.35">
      <c r="A115" s="141">
        <v>10</v>
      </c>
      <c r="B115" s="142" t="s">
        <v>63</v>
      </c>
      <c r="C115" s="142" t="s">
        <v>285</v>
      </c>
      <c r="D115" s="142" t="s">
        <v>84</v>
      </c>
      <c r="E115" s="142" t="s">
        <v>1</v>
      </c>
      <c r="F115" s="142" t="s">
        <v>180</v>
      </c>
      <c r="G115" s="142" t="s">
        <v>634</v>
      </c>
      <c r="H115" s="143">
        <v>2814</v>
      </c>
      <c r="I115" s="141">
        <v>2</v>
      </c>
      <c r="J115" s="144">
        <f>หนองบัวลำภู!F32</f>
        <v>159175.12</v>
      </c>
      <c r="K115" s="145">
        <f>หนองบัวลำภู!AK32</f>
        <v>43361.97</v>
      </c>
      <c r="L115" s="146">
        <f>หนองบัวลำภู!AL32</f>
        <v>1775901.5299999998</v>
      </c>
      <c r="M115" s="146">
        <f>หนองบัวลำภู!AM32</f>
        <v>1741557.55</v>
      </c>
      <c r="N115" s="142"/>
      <c r="O115" s="142"/>
      <c r="P115" s="142"/>
      <c r="Q115" s="134">
        <f t="shared" si="8"/>
        <v>34343.979999999749</v>
      </c>
      <c r="R115" s="135">
        <f t="shared" si="9"/>
        <v>631.0950710732053</v>
      </c>
    </row>
    <row r="116" spans="1:18" x14ac:dyDescent="0.35">
      <c r="A116" s="141">
        <v>11</v>
      </c>
      <c r="B116" s="142" t="s">
        <v>63</v>
      </c>
      <c r="C116" s="142" t="s">
        <v>285</v>
      </c>
      <c r="D116" s="142" t="s">
        <v>84</v>
      </c>
      <c r="E116" s="142" t="s">
        <v>1</v>
      </c>
      <c r="F116" s="142" t="s">
        <v>180</v>
      </c>
      <c r="G116" s="142" t="s">
        <v>635</v>
      </c>
      <c r="H116" s="143">
        <v>5791</v>
      </c>
      <c r="I116" s="141">
        <v>4</v>
      </c>
      <c r="J116" s="144">
        <f>หนองบัวลำภู!F33</f>
        <v>125666.09</v>
      </c>
      <c r="K116" s="145">
        <f>หนองบัวลำภู!AK33</f>
        <v>170758.81</v>
      </c>
      <c r="L116" s="146">
        <f>หนองบัวลำภู!AL33</f>
        <v>2293065.0099999998</v>
      </c>
      <c r="M116" s="146">
        <f>หนองบัวลำภู!AM33</f>
        <v>2746632.89</v>
      </c>
      <c r="N116" s="142"/>
      <c r="O116" s="142"/>
      <c r="P116" s="142"/>
      <c r="Q116" s="134">
        <f t="shared" si="8"/>
        <v>-453567.88000000035</v>
      </c>
      <c r="R116" s="135">
        <f t="shared" si="9"/>
        <v>395.97047314798823</v>
      </c>
    </row>
    <row r="117" spans="1:18" x14ac:dyDescent="0.35">
      <c r="A117" s="141">
        <v>12</v>
      </c>
      <c r="B117" s="142" t="s">
        <v>63</v>
      </c>
      <c r="C117" s="142" t="s">
        <v>285</v>
      </c>
      <c r="D117" s="142" t="s">
        <v>84</v>
      </c>
      <c r="E117" s="142" t="s">
        <v>1</v>
      </c>
      <c r="F117" s="142" t="s">
        <v>180</v>
      </c>
      <c r="G117" s="142" t="s">
        <v>636</v>
      </c>
      <c r="H117" s="143">
        <v>5865</v>
      </c>
      <c r="I117" s="141">
        <v>4</v>
      </c>
      <c r="J117" s="144">
        <f>หนองบัวลำภู!F34</f>
        <v>377838.28</v>
      </c>
      <c r="K117" s="145">
        <f>หนองบัวลำภู!AK34</f>
        <v>269963.58</v>
      </c>
      <c r="L117" s="146">
        <f>หนองบัวลำภู!AL34</f>
        <v>2771838.02</v>
      </c>
      <c r="M117" s="146">
        <f>หนองบัวลำภู!AM34</f>
        <v>2777401.73</v>
      </c>
      <c r="N117" s="142"/>
      <c r="O117" s="142"/>
      <c r="P117" s="142"/>
      <c r="Q117" s="134">
        <f t="shared" si="8"/>
        <v>-5563.7099999999627</v>
      </c>
      <c r="R117" s="135">
        <f t="shared" si="9"/>
        <v>472.60665302642798</v>
      </c>
    </row>
    <row r="118" spans="1:18" x14ac:dyDescent="0.35">
      <c r="A118" s="141">
        <v>13</v>
      </c>
      <c r="B118" s="142" t="s">
        <v>63</v>
      </c>
      <c r="C118" s="142" t="s">
        <v>285</v>
      </c>
      <c r="D118" s="142" t="s">
        <v>84</v>
      </c>
      <c r="E118" s="142" t="s">
        <v>1</v>
      </c>
      <c r="F118" s="142" t="s">
        <v>180</v>
      </c>
      <c r="G118" s="142" t="s">
        <v>637</v>
      </c>
      <c r="H118" s="143">
        <v>4511</v>
      </c>
      <c r="I118" s="141">
        <v>4</v>
      </c>
      <c r="J118" s="144">
        <f>หนองบัวลำภู!F35</f>
        <v>62352.84</v>
      </c>
      <c r="K118" s="145">
        <f>หนองบัวลำภู!AK35</f>
        <v>-90118.49</v>
      </c>
      <c r="L118" s="146">
        <f>หนองบัวลำภู!AL35</f>
        <v>1790392.81</v>
      </c>
      <c r="M118" s="146">
        <f>หนองบัวลำภู!AM35</f>
        <v>2082565.9899999998</v>
      </c>
      <c r="N118" s="142"/>
      <c r="O118" s="142"/>
      <c r="P118" s="142"/>
      <c r="Q118" s="134">
        <f t="shared" si="8"/>
        <v>-292173.1799999997</v>
      </c>
      <c r="R118" s="135">
        <f t="shared" si="9"/>
        <v>396.89488140101975</v>
      </c>
    </row>
    <row r="119" spans="1:18" s="153" customFormat="1" x14ac:dyDescent="0.35">
      <c r="A119" s="147">
        <v>2</v>
      </c>
      <c r="B119" s="148" t="s">
        <v>63</v>
      </c>
      <c r="C119" s="148"/>
      <c r="D119" s="148"/>
      <c r="E119" s="148" t="s">
        <v>77</v>
      </c>
      <c r="F119" s="148"/>
      <c r="G119" s="148" t="s">
        <v>287</v>
      </c>
      <c r="H119" s="154">
        <f>SUM(H106:H118)</f>
        <v>59864</v>
      </c>
      <c r="I119" s="147"/>
      <c r="J119" s="150">
        <f>SUM(J106:J118)</f>
        <v>3811176.74</v>
      </c>
      <c r="K119" s="150">
        <f t="shared" ref="K119:M119" si="14">SUM(K106:K118)</f>
        <v>3699640.54</v>
      </c>
      <c r="L119" s="150">
        <f t="shared" si="14"/>
        <v>30069144.939999998</v>
      </c>
      <c r="M119" s="150">
        <f t="shared" si="14"/>
        <v>29186281.880000003</v>
      </c>
      <c r="N119" s="148">
        <v>12</v>
      </c>
      <c r="O119" s="148">
        <v>12</v>
      </c>
      <c r="P119" s="148">
        <f>N119-O119</f>
        <v>0</v>
      </c>
      <c r="Q119" s="151">
        <f t="shared" si="8"/>
        <v>882863.05999999493</v>
      </c>
      <c r="R119" s="152">
        <f>L119/H119</f>
        <v>502.29094180141652</v>
      </c>
    </row>
    <row r="120" spans="1:18" x14ac:dyDescent="0.35">
      <c r="A120" s="141">
        <v>1</v>
      </c>
      <c r="B120" s="142" t="s">
        <v>63</v>
      </c>
      <c r="C120" s="142" t="s">
        <v>288</v>
      </c>
      <c r="D120" s="142" t="s">
        <v>91</v>
      </c>
      <c r="E120" s="142" t="s">
        <v>2</v>
      </c>
      <c r="F120" s="142" t="s">
        <v>210</v>
      </c>
      <c r="G120" s="142" t="s">
        <v>289</v>
      </c>
      <c r="H120" s="143"/>
      <c r="I120" s="141"/>
      <c r="J120" s="144"/>
      <c r="K120" s="145"/>
      <c r="L120" s="146"/>
      <c r="M120" s="146"/>
      <c r="N120" s="142"/>
      <c r="O120" s="142"/>
      <c r="P120" s="142"/>
    </row>
    <row r="121" spans="1:18" x14ac:dyDescent="0.35">
      <c r="A121" s="141">
        <v>2</v>
      </c>
      <c r="B121" s="142" t="s">
        <v>63</v>
      </c>
      <c r="C121" s="142" t="s">
        <v>288</v>
      </c>
      <c r="D121" s="142" t="s">
        <v>91</v>
      </c>
      <c r="E121" s="142" t="s">
        <v>2</v>
      </c>
      <c r="F121" s="142" t="s">
        <v>180</v>
      </c>
      <c r="G121" s="142" t="s">
        <v>638</v>
      </c>
      <c r="H121" s="143">
        <v>1955</v>
      </c>
      <c r="I121" s="141">
        <v>2</v>
      </c>
      <c r="J121" s="144">
        <f>หนองบัวลำภู!F36</f>
        <v>299970.83</v>
      </c>
      <c r="K121" s="145">
        <f>หนองบัวลำภู!AK36</f>
        <v>386199.5</v>
      </c>
      <c r="L121" s="146">
        <f>หนองบัวลำภู!AL36</f>
        <v>1314314.24</v>
      </c>
      <c r="M121" s="146">
        <f>หนองบัวลำภู!AM36</f>
        <v>1181742.18</v>
      </c>
      <c r="N121" s="142"/>
      <c r="O121" s="142"/>
      <c r="P121" s="142"/>
      <c r="Q121" s="134">
        <f t="shared" si="8"/>
        <v>132572.06000000006</v>
      </c>
      <c r="R121" s="135">
        <f t="shared" si="9"/>
        <v>672.2834987212276</v>
      </c>
    </row>
    <row r="122" spans="1:18" x14ac:dyDescent="0.35">
      <c r="A122" s="141">
        <v>3</v>
      </c>
      <c r="B122" s="142" t="s">
        <v>63</v>
      </c>
      <c r="C122" s="142" t="s">
        <v>288</v>
      </c>
      <c r="D122" s="142" t="s">
        <v>91</v>
      </c>
      <c r="E122" s="142" t="s">
        <v>2</v>
      </c>
      <c r="F122" s="142" t="s">
        <v>180</v>
      </c>
      <c r="G122" s="142" t="s">
        <v>639</v>
      </c>
      <c r="H122" s="143">
        <v>4228</v>
      </c>
      <c r="I122" s="141">
        <v>3</v>
      </c>
      <c r="J122" s="144">
        <f>หนองบัวลำภู!F37</f>
        <v>390238.68</v>
      </c>
      <c r="K122" s="145">
        <f>หนองบัวลำภู!AK37</f>
        <v>426420.80000000005</v>
      </c>
      <c r="L122" s="146">
        <f>หนองบัวลำภู!AL37</f>
        <v>1238870.96</v>
      </c>
      <c r="M122" s="146">
        <f>หนองบัวลำภู!AM37</f>
        <v>1160590.42</v>
      </c>
      <c r="N122" s="142"/>
      <c r="O122" s="142"/>
      <c r="P122" s="142"/>
      <c r="Q122" s="134">
        <f t="shared" si="8"/>
        <v>78280.540000000037</v>
      </c>
      <c r="R122" s="135">
        <f t="shared" si="9"/>
        <v>293.01583727530749</v>
      </c>
    </row>
    <row r="123" spans="1:18" x14ac:dyDescent="0.35">
      <c r="A123" s="141">
        <v>4</v>
      </c>
      <c r="B123" s="142" t="s">
        <v>63</v>
      </c>
      <c r="C123" s="142" t="s">
        <v>288</v>
      </c>
      <c r="D123" s="142" t="s">
        <v>91</v>
      </c>
      <c r="E123" s="142" t="s">
        <v>2</v>
      </c>
      <c r="F123" s="142" t="s">
        <v>180</v>
      </c>
      <c r="G123" s="142" t="s">
        <v>640</v>
      </c>
      <c r="H123" s="143">
        <v>1245</v>
      </c>
      <c r="I123" s="141">
        <v>1</v>
      </c>
      <c r="J123" s="144">
        <f>หนองบัวลำภู!F38</f>
        <v>340210.09</v>
      </c>
      <c r="K123" s="145">
        <f>หนองบัวลำภู!AK38</f>
        <v>370826.11000000004</v>
      </c>
      <c r="L123" s="146">
        <f>หนองบัวลำภู!AL38</f>
        <v>1295308.68</v>
      </c>
      <c r="M123" s="146">
        <f>หนองบัวลำภู!AM38</f>
        <v>1177256.44</v>
      </c>
      <c r="N123" s="142"/>
      <c r="O123" s="142"/>
      <c r="P123" s="142"/>
      <c r="Q123" s="134">
        <f t="shared" si="8"/>
        <v>118052.23999999999</v>
      </c>
      <c r="R123" s="135">
        <f t="shared" si="9"/>
        <v>1040.408578313253</v>
      </c>
    </row>
    <row r="124" spans="1:18" x14ac:dyDescent="0.35">
      <c r="A124" s="141">
        <v>5</v>
      </c>
      <c r="B124" s="142" t="s">
        <v>63</v>
      </c>
      <c r="C124" s="142" t="s">
        <v>288</v>
      </c>
      <c r="D124" s="142" t="s">
        <v>91</v>
      </c>
      <c r="E124" s="142" t="s">
        <v>2</v>
      </c>
      <c r="F124" s="142" t="s">
        <v>180</v>
      </c>
      <c r="G124" s="142" t="s">
        <v>641</v>
      </c>
      <c r="H124" s="143">
        <v>5421</v>
      </c>
      <c r="I124" s="141">
        <v>4</v>
      </c>
      <c r="J124" s="144">
        <f>หนองบัวลำภู!F39</f>
        <v>645186.37</v>
      </c>
      <c r="K124" s="145">
        <f>หนองบัวลำภู!AK39</f>
        <v>703593.52999999991</v>
      </c>
      <c r="L124" s="146">
        <f>หนองบัวลำภู!AL39</f>
        <v>2699595.04</v>
      </c>
      <c r="M124" s="146">
        <f>หนองบัวลำภู!AM39</f>
        <v>2187199.5500000003</v>
      </c>
      <c r="N124" s="142"/>
      <c r="O124" s="142"/>
      <c r="P124" s="142"/>
      <c r="Q124" s="134">
        <f t="shared" si="8"/>
        <v>512395.48999999976</v>
      </c>
      <c r="R124" s="135">
        <f t="shared" si="9"/>
        <v>497.98838590665929</v>
      </c>
    </row>
    <row r="125" spans="1:18" x14ac:dyDescent="0.35">
      <c r="A125" s="141">
        <v>6</v>
      </c>
      <c r="B125" s="142" t="s">
        <v>63</v>
      </c>
      <c r="C125" s="142" t="s">
        <v>288</v>
      </c>
      <c r="D125" s="142" t="s">
        <v>91</v>
      </c>
      <c r="E125" s="142" t="s">
        <v>2</v>
      </c>
      <c r="F125" s="142" t="s">
        <v>180</v>
      </c>
      <c r="G125" s="142" t="s">
        <v>642</v>
      </c>
      <c r="H125" s="143">
        <v>3481</v>
      </c>
      <c r="I125" s="141">
        <v>3</v>
      </c>
      <c r="J125" s="144">
        <f>หนองบัวลำภู!F40</f>
        <v>680226.33</v>
      </c>
      <c r="K125" s="145">
        <f>หนองบัวลำภู!AK40</f>
        <v>800300.37</v>
      </c>
      <c r="L125" s="146">
        <f>หนองบัวลำภู!AL40</f>
        <v>2269351.1000000006</v>
      </c>
      <c r="M125" s="146">
        <f>หนองบัวลำภู!AM40</f>
        <v>1812616.18</v>
      </c>
      <c r="N125" s="142"/>
      <c r="O125" s="142"/>
      <c r="P125" s="142"/>
      <c r="Q125" s="134">
        <f t="shared" si="8"/>
        <v>456734.92000000062</v>
      </c>
      <c r="R125" s="135">
        <f t="shared" si="9"/>
        <v>651.9250502729102</v>
      </c>
    </row>
    <row r="126" spans="1:18" x14ac:dyDescent="0.35">
      <c r="A126" s="141">
        <v>7</v>
      </c>
      <c r="B126" s="142" t="s">
        <v>63</v>
      </c>
      <c r="C126" s="142" t="s">
        <v>288</v>
      </c>
      <c r="D126" s="142" t="s">
        <v>91</v>
      </c>
      <c r="E126" s="142" t="s">
        <v>2</v>
      </c>
      <c r="F126" s="142" t="s">
        <v>180</v>
      </c>
      <c r="G126" s="142" t="s">
        <v>643</v>
      </c>
      <c r="H126" s="143">
        <v>3499</v>
      </c>
      <c r="I126" s="141">
        <v>3</v>
      </c>
      <c r="J126" s="144">
        <f>หนองบัวลำภู!F41</f>
        <v>848636.78</v>
      </c>
      <c r="K126" s="145">
        <f>หนองบัวลำภู!AK41</f>
        <v>868639.28</v>
      </c>
      <c r="L126" s="146">
        <f>หนองบัวลำภู!AL41</f>
        <v>2009079.52</v>
      </c>
      <c r="M126" s="146">
        <f>หนองบัวลำภู!AM41</f>
        <v>1989710.64</v>
      </c>
      <c r="N126" s="142"/>
      <c r="O126" s="142"/>
      <c r="P126" s="142"/>
      <c r="Q126" s="134">
        <f t="shared" si="8"/>
        <v>19368.880000000121</v>
      </c>
      <c r="R126" s="135">
        <f t="shared" si="9"/>
        <v>574.18677336381825</v>
      </c>
    </row>
    <row r="127" spans="1:18" x14ac:dyDescent="0.35">
      <c r="A127" s="141">
        <v>8</v>
      </c>
      <c r="B127" s="142" t="s">
        <v>63</v>
      </c>
      <c r="C127" s="142" t="s">
        <v>288</v>
      </c>
      <c r="D127" s="142" t="s">
        <v>91</v>
      </c>
      <c r="E127" s="142" t="s">
        <v>2</v>
      </c>
      <c r="F127" s="142" t="s">
        <v>180</v>
      </c>
      <c r="G127" s="142" t="s">
        <v>644</v>
      </c>
      <c r="H127" s="143">
        <v>1888</v>
      </c>
      <c r="I127" s="141">
        <v>2</v>
      </c>
      <c r="J127" s="144">
        <f>หนองบัวลำภู!F42</f>
        <v>331840.02</v>
      </c>
      <c r="K127" s="145">
        <f>หนองบัวลำภู!AK42</f>
        <v>441086.03</v>
      </c>
      <c r="L127" s="146">
        <f>หนองบัวลำภู!AL42</f>
        <v>1595551.08</v>
      </c>
      <c r="M127" s="146">
        <f>หนองบัวลำภู!AM42</f>
        <v>1560084.38</v>
      </c>
      <c r="N127" s="142"/>
      <c r="O127" s="142"/>
      <c r="P127" s="142"/>
      <c r="Q127" s="134">
        <f t="shared" si="8"/>
        <v>35466.700000000186</v>
      </c>
      <c r="R127" s="135">
        <f t="shared" si="9"/>
        <v>845.1012076271187</v>
      </c>
    </row>
    <row r="128" spans="1:18" x14ac:dyDescent="0.35">
      <c r="A128" s="141">
        <v>9</v>
      </c>
      <c r="B128" s="142" t="s">
        <v>63</v>
      </c>
      <c r="C128" s="142" t="s">
        <v>288</v>
      </c>
      <c r="D128" s="142" t="s">
        <v>91</v>
      </c>
      <c r="E128" s="142" t="s">
        <v>2</v>
      </c>
      <c r="F128" s="142" t="s">
        <v>180</v>
      </c>
      <c r="G128" s="142" t="s">
        <v>645</v>
      </c>
      <c r="H128" s="143">
        <v>1651</v>
      </c>
      <c r="I128" s="141">
        <v>2</v>
      </c>
      <c r="J128" s="144">
        <f>หนองบัวลำภู!F43</f>
        <v>320371.38</v>
      </c>
      <c r="K128" s="145">
        <f>หนองบัวลำภู!AK43</f>
        <v>409548.52</v>
      </c>
      <c r="L128" s="146">
        <f>หนองบัวลำภู!AL43</f>
        <v>973914.56</v>
      </c>
      <c r="M128" s="146">
        <f>หนองบัวลำภู!AM43</f>
        <v>903975.99</v>
      </c>
      <c r="N128" s="142"/>
      <c r="O128" s="142"/>
      <c r="P128" s="142"/>
      <c r="Q128" s="134">
        <f t="shared" si="8"/>
        <v>69938.570000000065</v>
      </c>
      <c r="R128" s="135">
        <f t="shared" si="9"/>
        <v>589.89373712901272</v>
      </c>
    </row>
    <row r="129" spans="1:18" x14ac:dyDescent="0.35">
      <c r="A129" s="141">
        <v>10</v>
      </c>
      <c r="B129" s="142" t="s">
        <v>63</v>
      </c>
      <c r="C129" s="142" t="s">
        <v>288</v>
      </c>
      <c r="D129" s="142" t="s">
        <v>91</v>
      </c>
      <c r="E129" s="142" t="s">
        <v>2</v>
      </c>
      <c r="F129" s="142" t="s">
        <v>180</v>
      </c>
      <c r="G129" s="142" t="s">
        <v>646</v>
      </c>
      <c r="H129" s="143">
        <v>3959</v>
      </c>
      <c r="I129" s="141">
        <v>3</v>
      </c>
      <c r="J129" s="144">
        <f>หนองบัวลำภู!F44</f>
        <v>398128.32</v>
      </c>
      <c r="K129" s="145">
        <f>หนองบัวลำภู!AK44</f>
        <v>478444.94999999995</v>
      </c>
      <c r="L129" s="146">
        <f>หนองบัวลำภู!AL44</f>
        <v>1572355.3399999999</v>
      </c>
      <c r="M129" s="146">
        <f>หนองบัวลำภู!AM44</f>
        <v>1627225.9200000002</v>
      </c>
      <c r="N129" s="142"/>
      <c r="O129" s="142"/>
      <c r="P129" s="142"/>
      <c r="Q129" s="134">
        <f t="shared" si="8"/>
        <v>-54870.580000000307</v>
      </c>
      <c r="R129" s="135">
        <f t="shared" si="9"/>
        <v>397.15972215205858</v>
      </c>
    </row>
    <row r="130" spans="1:18" x14ac:dyDescent="0.35">
      <c r="A130" s="141">
        <v>11</v>
      </c>
      <c r="B130" s="142" t="s">
        <v>63</v>
      </c>
      <c r="C130" s="142" t="s">
        <v>288</v>
      </c>
      <c r="D130" s="142" t="s">
        <v>91</v>
      </c>
      <c r="E130" s="142" t="s">
        <v>2</v>
      </c>
      <c r="F130" s="142" t="s">
        <v>180</v>
      </c>
      <c r="G130" s="142" t="s">
        <v>647</v>
      </c>
      <c r="H130" s="143">
        <v>2503</v>
      </c>
      <c r="I130" s="141">
        <v>2</v>
      </c>
      <c r="J130" s="144">
        <f>หนองบัวลำภู!F45</f>
        <v>579252.93999999994</v>
      </c>
      <c r="K130" s="145">
        <f>หนองบัวลำภู!AK45</f>
        <v>637077.97</v>
      </c>
      <c r="L130" s="146">
        <f>หนองบัวลำภู!AL45</f>
        <v>1120631.29</v>
      </c>
      <c r="M130" s="146">
        <f>หนองบัวลำภู!AM45</f>
        <v>1161010.47</v>
      </c>
      <c r="N130" s="142"/>
      <c r="O130" s="142"/>
      <c r="P130" s="142"/>
      <c r="Q130" s="134">
        <f t="shared" si="8"/>
        <v>-40379.179999999935</v>
      </c>
      <c r="R130" s="135">
        <f t="shared" si="9"/>
        <v>447.71525769077107</v>
      </c>
    </row>
    <row r="131" spans="1:18" x14ac:dyDescent="0.35">
      <c r="A131" s="141">
        <v>12</v>
      </c>
      <c r="B131" s="142" t="s">
        <v>63</v>
      </c>
      <c r="C131" s="142" t="s">
        <v>288</v>
      </c>
      <c r="D131" s="142" t="s">
        <v>91</v>
      </c>
      <c r="E131" s="142" t="s">
        <v>2</v>
      </c>
      <c r="F131" s="142" t="s">
        <v>180</v>
      </c>
      <c r="G131" s="142" t="s">
        <v>648</v>
      </c>
      <c r="H131" s="143">
        <v>3619</v>
      </c>
      <c r="I131" s="141">
        <v>3</v>
      </c>
      <c r="J131" s="144">
        <f>หนองบัวลำภู!F46</f>
        <v>322821.59999999998</v>
      </c>
      <c r="K131" s="145">
        <f>หนองบัวลำภู!AK46</f>
        <v>434617.51999999996</v>
      </c>
      <c r="L131" s="146">
        <f>หนองบัวลำภู!AL46</f>
        <v>2061849.01</v>
      </c>
      <c r="M131" s="146">
        <f>หนองบัวลำภู!AM46</f>
        <v>1830268.44</v>
      </c>
      <c r="N131" s="142"/>
      <c r="O131" s="142"/>
      <c r="P131" s="142"/>
      <c r="Q131" s="134">
        <f t="shared" si="8"/>
        <v>231580.57000000007</v>
      </c>
      <c r="R131" s="135">
        <f t="shared" si="9"/>
        <v>569.72893340701853</v>
      </c>
    </row>
    <row r="132" spans="1:18" x14ac:dyDescent="0.35">
      <c r="A132" s="141">
        <v>13</v>
      </c>
      <c r="B132" s="142" t="s">
        <v>63</v>
      </c>
      <c r="C132" s="142" t="s">
        <v>288</v>
      </c>
      <c r="D132" s="142" t="s">
        <v>91</v>
      </c>
      <c r="E132" s="142" t="s">
        <v>2</v>
      </c>
      <c r="F132" s="142" t="s">
        <v>180</v>
      </c>
      <c r="G132" s="142" t="s">
        <v>649</v>
      </c>
      <c r="H132" s="143">
        <v>2593</v>
      </c>
      <c r="I132" s="141">
        <v>2</v>
      </c>
      <c r="J132" s="144">
        <f>หนองบัวลำภู!F47</f>
        <v>162390.41</v>
      </c>
      <c r="K132" s="145">
        <f>หนองบัวลำภู!AK47</f>
        <v>251096.53</v>
      </c>
      <c r="L132" s="146">
        <f>หนองบัวลำภู!AL47</f>
        <v>700340.67</v>
      </c>
      <c r="M132" s="146">
        <f>หนองบัวลำภู!AM47</f>
        <v>719295.37999999989</v>
      </c>
      <c r="N132" s="142"/>
      <c r="O132" s="142"/>
      <c r="P132" s="142"/>
      <c r="Q132" s="134">
        <f t="shared" si="8"/>
        <v>-18954.709999999846</v>
      </c>
      <c r="R132" s="135">
        <f t="shared" si="9"/>
        <v>270.08895873505594</v>
      </c>
    </row>
    <row r="133" spans="1:18" x14ac:dyDescent="0.35">
      <c r="A133" s="141">
        <v>14</v>
      </c>
      <c r="B133" s="142" t="s">
        <v>63</v>
      </c>
      <c r="C133" s="142" t="s">
        <v>288</v>
      </c>
      <c r="D133" s="142" t="s">
        <v>91</v>
      </c>
      <c r="E133" s="142" t="s">
        <v>2</v>
      </c>
      <c r="F133" s="142" t="s">
        <v>180</v>
      </c>
      <c r="G133" s="142" t="s">
        <v>650</v>
      </c>
      <c r="H133" s="143">
        <v>1622</v>
      </c>
      <c r="I133" s="141">
        <v>2</v>
      </c>
      <c r="J133" s="144">
        <f>หนองบัวลำภู!F48</f>
        <v>507914.05</v>
      </c>
      <c r="K133" s="145">
        <f>หนองบัวลำภู!AK48</f>
        <v>579097.66999999993</v>
      </c>
      <c r="L133" s="146">
        <f>หนองบัวลำภู!AL48</f>
        <v>1285012.1400000001</v>
      </c>
      <c r="M133" s="146">
        <f>หนองบัวลำภู!AM48</f>
        <v>1142204.1499999999</v>
      </c>
      <c r="N133" s="142"/>
      <c r="O133" s="142"/>
      <c r="P133" s="142"/>
      <c r="Q133" s="134">
        <f t="shared" si="8"/>
        <v>142807.99000000022</v>
      </c>
      <c r="R133" s="135">
        <f t="shared" si="9"/>
        <v>792.23929716399516</v>
      </c>
    </row>
    <row r="134" spans="1:18" x14ac:dyDescent="0.35">
      <c r="A134" s="141">
        <v>15</v>
      </c>
      <c r="B134" s="142" t="s">
        <v>63</v>
      </c>
      <c r="C134" s="142" t="s">
        <v>288</v>
      </c>
      <c r="D134" s="142" t="s">
        <v>91</v>
      </c>
      <c r="E134" s="142" t="s">
        <v>2</v>
      </c>
      <c r="F134" s="142" t="s">
        <v>180</v>
      </c>
      <c r="G134" s="142" t="s">
        <v>651</v>
      </c>
      <c r="H134" s="143">
        <v>2164</v>
      </c>
      <c r="I134" s="141">
        <v>2</v>
      </c>
      <c r="J134" s="144">
        <f>หนองบัวลำภู!F49</f>
        <v>219428.77</v>
      </c>
      <c r="K134" s="145">
        <f>หนองบัวลำภู!AK49</f>
        <v>179459.11</v>
      </c>
      <c r="L134" s="146">
        <f>หนองบัวลำภู!AL49</f>
        <v>1178619.5</v>
      </c>
      <c r="M134" s="146">
        <f>หนองบัวลำภู!AM49</f>
        <v>1190855.02</v>
      </c>
      <c r="N134" s="142"/>
      <c r="O134" s="142"/>
      <c r="P134" s="142"/>
      <c r="Q134" s="134">
        <f t="shared" si="8"/>
        <v>-12235.520000000019</v>
      </c>
      <c r="R134" s="135">
        <f t="shared" si="9"/>
        <v>544.64856746765247</v>
      </c>
    </row>
    <row r="135" spans="1:18" s="153" customFormat="1" x14ac:dyDescent="0.35">
      <c r="A135" s="147">
        <v>3</v>
      </c>
      <c r="B135" s="148" t="s">
        <v>63</v>
      </c>
      <c r="C135" s="148"/>
      <c r="D135" s="148"/>
      <c r="E135" s="148" t="s">
        <v>77</v>
      </c>
      <c r="F135" s="148"/>
      <c r="G135" s="148" t="s">
        <v>290</v>
      </c>
      <c r="H135" s="154">
        <f>SUM(H120:H134)</f>
        <v>39828</v>
      </c>
      <c r="I135" s="147"/>
      <c r="J135" s="150">
        <f>SUM(J120:J134)</f>
        <v>6046616.5699999994</v>
      </c>
      <c r="K135" s="150">
        <f t="shared" ref="K135:M135" si="15">SUM(K120:K134)</f>
        <v>6966407.8900000006</v>
      </c>
      <c r="L135" s="150">
        <f t="shared" si="15"/>
        <v>21314793.130000003</v>
      </c>
      <c r="M135" s="150">
        <f t="shared" si="15"/>
        <v>19644035.159999996</v>
      </c>
      <c r="N135" s="148">
        <v>14</v>
      </c>
      <c r="O135" s="148">
        <v>14</v>
      </c>
      <c r="P135" s="148">
        <f>N135-O135</f>
        <v>0</v>
      </c>
      <c r="Q135" s="151">
        <f t="shared" ref="Q135:Q198" si="16">L135-M135</f>
        <v>1670757.9700000063</v>
      </c>
      <c r="R135" s="152">
        <f>L135/H135</f>
        <v>535.17106382444513</v>
      </c>
    </row>
    <row r="136" spans="1:18" x14ac:dyDescent="0.35">
      <c r="A136" s="141">
        <v>1</v>
      </c>
      <c r="B136" s="142" t="s">
        <v>63</v>
      </c>
      <c r="C136" s="142" t="s">
        <v>291</v>
      </c>
      <c r="D136" s="142" t="s">
        <v>98</v>
      </c>
      <c r="E136" s="142" t="s">
        <v>3</v>
      </c>
      <c r="F136" s="142" t="s">
        <v>210</v>
      </c>
      <c r="G136" s="142" t="s">
        <v>292</v>
      </c>
      <c r="H136" s="143"/>
      <c r="I136" s="141"/>
      <c r="J136" s="144"/>
      <c r="K136" s="145"/>
      <c r="L136" s="146"/>
      <c r="M136" s="146"/>
      <c r="N136" s="142"/>
      <c r="O136" s="142"/>
      <c r="P136" s="142"/>
    </row>
    <row r="137" spans="1:18" x14ac:dyDescent="0.35">
      <c r="A137" s="141">
        <v>2</v>
      </c>
      <c r="B137" s="142" t="s">
        <v>63</v>
      </c>
      <c r="C137" s="142" t="s">
        <v>291</v>
      </c>
      <c r="D137" s="142" t="s">
        <v>98</v>
      </c>
      <c r="E137" s="142" t="s">
        <v>3</v>
      </c>
      <c r="F137" s="142" t="s">
        <v>180</v>
      </c>
      <c r="G137" s="142" t="s">
        <v>652</v>
      </c>
      <c r="H137" s="143">
        <v>6007</v>
      </c>
      <c r="I137" s="141">
        <v>5</v>
      </c>
      <c r="J137" s="144">
        <f>หนองบัวลำภู!F50</f>
        <v>459698.57</v>
      </c>
      <c r="K137" s="145">
        <f>หนองบัวลำภู!AK50</f>
        <v>1004812.8300000001</v>
      </c>
      <c r="L137" s="146">
        <f>หนองบัวลำภู!AL50</f>
        <v>3095490.7</v>
      </c>
      <c r="M137" s="146">
        <f>หนองบัวลำภู!AM50</f>
        <v>2770774.37</v>
      </c>
      <c r="N137" s="142"/>
      <c r="O137" s="142"/>
      <c r="P137" s="142"/>
      <c r="Q137" s="134">
        <f t="shared" si="16"/>
        <v>324716.33000000007</v>
      </c>
      <c r="R137" s="135">
        <f t="shared" ref="R137:R198" si="17">L137/H137</f>
        <v>515.3139170967205</v>
      </c>
    </row>
    <row r="138" spans="1:18" x14ac:dyDescent="0.35">
      <c r="A138" s="141">
        <v>3</v>
      </c>
      <c r="B138" s="142" t="s">
        <v>63</v>
      </c>
      <c r="C138" s="142" t="s">
        <v>291</v>
      </c>
      <c r="D138" s="142" t="s">
        <v>98</v>
      </c>
      <c r="E138" s="142" t="s">
        <v>3</v>
      </c>
      <c r="F138" s="142" t="s">
        <v>180</v>
      </c>
      <c r="G138" s="142" t="s">
        <v>653</v>
      </c>
      <c r="H138" s="143">
        <v>5439</v>
      </c>
      <c r="I138" s="141">
        <v>4</v>
      </c>
      <c r="J138" s="144">
        <f>หนองบัวลำภู!F51</f>
        <v>99938.2</v>
      </c>
      <c r="K138" s="145">
        <f>หนองบัวลำภู!AK51</f>
        <v>279455.09999999998</v>
      </c>
      <c r="L138" s="146">
        <f>หนองบัวลำภู!AL51</f>
        <v>2617446.0700000003</v>
      </c>
      <c r="M138" s="146">
        <f>หนองบัวลำภู!AM51</f>
        <v>2833162.6700000004</v>
      </c>
      <c r="N138" s="142"/>
      <c r="O138" s="142"/>
      <c r="P138" s="142"/>
      <c r="Q138" s="134">
        <f t="shared" si="16"/>
        <v>-215716.60000000009</v>
      </c>
      <c r="R138" s="135">
        <f t="shared" si="17"/>
        <v>481.23663724949444</v>
      </c>
    </row>
    <row r="139" spans="1:18" x14ac:dyDescent="0.35">
      <c r="A139" s="141">
        <v>4</v>
      </c>
      <c r="B139" s="142" t="s">
        <v>63</v>
      </c>
      <c r="C139" s="142" t="s">
        <v>291</v>
      </c>
      <c r="D139" s="142" t="s">
        <v>98</v>
      </c>
      <c r="E139" s="142" t="s">
        <v>3</v>
      </c>
      <c r="F139" s="142" t="s">
        <v>180</v>
      </c>
      <c r="G139" s="142" t="s">
        <v>654</v>
      </c>
      <c r="H139" s="143">
        <v>3683</v>
      </c>
      <c r="I139" s="141">
        <v>3</v>
      </c>
      <c r="J139" s="144">
        <f>หนองบัวลำภู!F52</f>
        <v>187824.47</v>
      </c>
      <c r="K139" s="145">
        <f>หนองบัวลำภู!AK52</f>
        <v>282248.33999999997</v>
      </c>
      <c r="L139" s="146">
        <f>หนองบัวลำภู!AL52</f>
        <v>1826903.06</v>
      </c>
      <c r="M139" s="146">
        <f>หนองบัวลำภู!AM52</f>
        <v>1865347.69</v>
      </c>
      <c r="N139" s="142"/>
      <c r="O139" s="142"/>
      <c r="P139" s="142"/>
      <c r="Q139" s="134">
        <f t="shared" si="16"/>
        <v>-38444.629999999888</v>
      </c>
      <c r="R139" s="135">
        <f t="shared" si="17"/>
        <v>496.03667119196308</v>
      </c>
    </row>
    <row r="140" spans="1:18" x14ac:dyDescent="0.35">
      <c r="A140" s="141">
        <v>5</v>
      </c>
      <c r="B140" s="142" t="s">
        <v>63</v>
      </c>
      <c r="C140" s="142" t="s">
        <v>291</v>
      </c>
      <c r="D140" s="142" t="s">
        <v>98</v>
      </c>
      <c r="E140" s="142" t="s">
        <v>3</v>
      </c>
      <c r="F140" s="142" t="s">
        <v>180</v>
      </c>
      <c r="G140" s="142" t="s">
        <v>655</v>
      </c>
      <c r="H140" s="143">
        <v>10514</v>
      </c>
      <c r="I140" s="141">
        <v>5</v>
      </c>
      <c r="J140" s="144">
        <f>หนองบัวลำภู!F53</f>
        <v>877058.8</v>
      </c>
      <c r="K140" s="145">
        <f>หนองบัวลำภู!AK53</f>
        <v>1059173.21</v>
      </c>
      <c r="L140" s="146">
        <f>หนองบัวลำภู!AL53</f>
        <v>4372348.45</v>
      </c>
      <c r="M140" s="146">
        <f>หนองบัวลำภู!AM53</f>
        <v>4538335.2300000004</v>
      </c>
      <c r="N140" s="142"/>
      <c r="O140" s="142"/>
      <c r="P140" s="142"/>
      <c r="Q140" s="134">
        <f t="shared" si="16"/>
        <v>-165986.78000000026</v>
      </c>
      <c r="R140" s="135">
        <f t="shared" si="17"/>
        <v>415.85965855050409</v>
      </c>
    </row>
    <row r="141" spans="1:18" x14ac:dyDescent="0.35">
      <c r="A141" s="141">
        <v>6</v>
      </c>
      <c r="B141" s="142" t="s">
        <v>63</v>
      </c>
      <c r="C141" s="142" t="s">
        <v>291</v>
      </c>
      <c r="D141" s="142" t="s">
        <v>98</v>
      </c>
      <c r="E141" s="142" t="s">
        <v>3</v>
      </c>
      <c r="F141" s="142" t="s">
        <v>180</v>
      </c>
      <c r="G141" s="142" t="s">
        <v>656</v>
      </c>
      <c r="H141" s="143">
        <v>1578</v>
      </c>
      <c r="I141" s="141">
        <v>1</v>
      </c>
      <c r="J141" s="144">
        <f>หนองบัวลำภู!F54</f>
        <v>209455.56</v>
      </c>
      <c r="K141" s="145">
        <f>หนองบัวลำภู!AK54</f>
        <v>287168.33999999997</v>
      </c>
      <c r="L141" s="146">
        <f>หนองบัวลำภู!AL54</f>
        <v>1502206.46</v>
      </c>
      <c r="M141" s="146">
        <f>หนองบัวลำภู!AM54</f>
        <v>1356025.23</v>
      </c>
      <c r="N141" s="142"/>
      <c r="O141" s="142"/>
      <c r="P141" s="142"/>
      <c r="Q141" s="134">
        <f t="shared" si="16"/>
        <v>146181.22999999998</v>
      </c>
      <c r="R141" s="135">
        <f t="shared" si="17"/>
        <v>951.96860583016473</v>
      </c>
    </row>
    <row r="142" spans="1:18" x14ac:dyDescent="0.35">
      <c r="A142" s="141">
        <v>7</v>
      </c>
      <c r="B142" s="142" t="s">
        <v>63</v>
      </c>
      <c r="C142" s="142" t="s">
        <v>291</v>
      </c>
      <c r="D142" s="142" t="s">
        <v>98</v>
      </c>
      <c r="E142" s="142" t="s">
        <v>3</v>
      </c>
      <c r="F142" s="142" t="s">
        <v>180</v>
      </c>
      <c r="G142" s="142" t="s">
        <v>657</v>
      </c>
      <c r="H142" s="143">
        <v>3503</v>
      </c>
      <c r="I142" s="141">
        <v>3</v>
      </c>
      <c r="J142" s="144">
        <f>หนองบัวลำภู!F55</f>
        <v>221884.54</v>
      </c>
      <c r="K142" s="145">
        <f>หนองบัวลำภู!AK55</f>
        <v>245561.33000000002</v>
      </c>
      <c r="L142" s="146">
        <f>หนองบัวลำภู!AL55</f>
        <v>1343055.52</v>
      </c>
      <c r="M142" s="146">
        <f>หนองบัวลำภู!AM55</f>
        <v>1377231.52</v>
      </c>
      <c r="N142" s="142"/>
      <c r="O142" s="142"/>
      <c r="P142" s="142"/>
      <c r="Q142" s="134">
        <f t="shared" si="16"/>
        <v>-34176</v>
      </c>
      <c r="R142" s="135">
        <f t="shared" si="17"/>
        <v>383.40151869825866</v>
      </c>
    </row>
    <row r="143" spans="1:18" x14ac:dyDescent="0.35">
      <c r="A143" s="141">
        <v>8</v>
      </c>
      <c r="B143" s="142" t="s">
        <v>63</v>
      </c>
      <c r="C143" s="142" t="s">
        <v>291</v>
      </c>
      <c r="D143" s="142" t="s">
        <v>98</v>
      </c>
      <c r="E143" s="142" t="s">
        <v>3</v>
      </c>
      <c r="F143" s="142" t="s">
        <v>180</v>
      </c>
      <c r="G143" s="142" t="s">
        <v>1423</v>
      </c>
      <c r="H143" s="143">
        <v>5709</v>
      </c>
      <c r="I143" s="141">
        <v>4</v>
      </c>
      <c r="J143" s="144">
        <f>หนองบัวลำภู!F56</f>
        <v>234446.39</v>
      </c>
      <c r="K143" s="145">
        <f>หนองบัวลำภู!AK56</f>
        <v>317018.16000000003</v>
      </c>
      <c r="L143" s="146">
        <f>หนองบัวลำภู!AL56</f>
        <v>2728607.22</v>
      </c>
      <c r="M143" s="146">
        <f>หนองบัวลำภู!AM56</f>
        <v>2680469.7000000002</v>
      </c>
      <c r="N143" s="142"/>
      <c r="O143" s="142"/>
      <c r="P143" s="142"/>
      <c r="Q143" s="134">
        <f t="shared" si="16"/>
        <v>48137.520000000019</v>
      </c>
      <c r="R143" s="135">
        <f t="shared" si="17"/>
        <v>477.94836573830798</v>
      </c>
    </row>
    <row r="144" spans="1:18" x14ac:dyDescent="0.35">
      <c r="A144" s="141">
        <v>9</v>
      </c>
      <c r="B144" s="142" t="s">
        <v>63</v>
      </c>
      <c r="C144" s="142" t="s">
        <v>291</v>
      </c>
      <c r="D144" s="142" t="s">
        <v>98</v>
      </c>
      <c r="E144" s="142" t="s">
        <v>3</v>
      </c>
      <c r="F144" s="142" t="s">
        <v>180</v>
      </c>
      <c r="G144" s="142" t="s">
        <v>659</v>
      </c>
      <c r="H144" s="143">
        <v>2754</v>
      </c>
      <c r="I144" s="141">
        <v>2</v>
      </c>
      <c r="J144" s="144">
        <f>หนองบัวลำภู!F57</f>
        <v>118695.17</v>
      </c>
      <c r="K144" s="145">
        <f>หนองบัวลำภู!AK57</f>
        <v>147942.5</v>
      </c>
      <c r="L144" s="146">
        <f>หนองบัวลำภู!AL57</f>
        <v>1089931.1400000001</v>
      </c>
      <c r="M144" s="146">
        <f>หนองบัวลำภู!AM57</f>
        <v>1276590.8500000001</v>
      </c>
      <c r="N144" s="142"/>
      <c r="O144" s="142"/>
      <c r="P144" s="142"/>
      <c r="Q144" s="134">
        <f t="shared" si="16"/>
        <v>-186659.70999999996</v>
      </c>
      <c r="R144" s="135">
        <f t="shared" si="17"/>
        <v>395.76294117647063</v>
      </c>
    </row>
    <row r="145" spans="1:18" x14ac:dyDescent="0.35">
      <c r="A145" s="141">
        <v>10</v>
      </c>
      <c r="B145" s="142" t="s">
        <v>63</v>
      </c>
      <c r="C145" s="142" t="s">
        <v>291</v>
      </c>
      <c r="D145" s="142" t="s">
        <v>98</v>
      </c>
      <c r="E145" s="142" t="s">
        <v>3</v>
      </c>
      <c r="F145" s="142" t="s">
        <v>180</v>
      </c>
      <c r="G145" s="142" t="s">
        <v>660</v>
      </c>
      <c r="H145" s="143">
        <v>5299</v>
      </c>
      <c r="I145" s="141">
        <v>4</v>
      </c>
      <c r="J145" s="144">
        <f>หนองบัวลำภู!F58</f>
        <v>216904.35</v>
      </c>
      <c r="K145" s="145">
        <f>หนองบัวลำภู!AK58</f>
        <v>308417.55</v>
      </c>
      <c r="L145" s="146">
        <f>หนองบัวลำภู!AL58</f>
        <v>2784687.26</v>
      </c>
      <c r="M145" s="146">
        <f>หนองบัวลำภู!AM58</f>
        <v>2603773.2999999998</v>
      </c>
      <c r="N145" s="142"/>
      <c r="O145" s="142"/>
      <c r="P145" s="142"/>
      <c r="Q145" s="134">
        <f t="shared" si="16"/>
        <v>180913.95999999996</v>
      </c>
      <c r="R145" s="135">
        <f t="shared" si="17"/>
        <v>525.51184374410263</v>
      </c>
    </row>
    <row r="146" spans="1:18" x14ac:dyDescent="0.35">
      <c r="A146" s="141">
        <v>11</v>
      </c>
      <c r="B146" s="142" t="s">
        <v>63</v>
      </c>
      <c r="C146" s="142" t="s">
        <v>291</v>
      </c>
      <c r="D146" s="142" t="s">
        <v>98</v>
      </c>
      <c r="E146" s="142" t="s">
        <v>3</v>
      </c>
      <c r="F146" s="142" t="s">
        <v>180</v>
      </c>
      <c r="G146" s="142" t="s">
        <v>661</v>
      </c>
      <c r="H146" s="143">
        <v>3522</v>
      </c>
      <c r="I146" s="141">
        <v>3</v>
      </c>
      <c r="J146" s="144">
        <f>หนองบัวลำภู!F59</f>
        <v>27061.62</v>
      </c>
      <c r="K146" s="145">
        <f>หนองบัวลำภู!AK59</f>
        <v>80711.259999999995</v>
      </c>
      <c r="L146" s="146">
        <f>หนองบัวลำภู!AL59</f>
        <v>1674483.9300000002</v>
      </c>
      <c r="M146" s="146">
        <f>หนองบัวลำภู!AM59</f>
        <v>1828216.4000000001</v>
      </c>
      <c r="N146" s="142"/>
      <c r="O146" s="142"/>
      <c r="P146" s="142"/>
      <c r="Q146" s="134">
        <f t="shared" si="16"/>
        <v>-153732.46999999997</v>
      </c>
      <c r="R146" s="135">
        <f t="shared" si="17"/>
        <v>475.43552810902901</v>
      </c>
    </row>
    <row r="147" spans="1:18" x14ac:dyDescent="0.35">
      <c r="A147" s="141">
        <v>12</v>
      </c>
      <c r="B147" s="142" t="s">
        <v>63</v>
      </c>
      <c r="C147" s="142" t="s">
        <v>291</v>
      </c>
      <c r="D147" s="142" t="s">
        <v>98</v>
      </c>
      <c r="E147" s="142" t="s">
        <v>3</v>
      </c>
      <c r="F147" s="142" t="s">
        <v>180</v>
      </c>
      <c r="G147" s="142" t="s">
        <v>662</v>
      </c>
      <c r="H147" s="143">
        <v>3001</v>
      </c>
      <c r="I147" s="141">
        <v>3</v>
      </c>
      <c r="J147" s="144">
        <f>หนองบัวลำภู!F60</f>
        <v>163426.69</v>
      </c>
      <c r="K147" s="145">
        <f>หนองบัวลำภู!AK60</f>
        <v>188486.69</v>
      </c>
      <c r="L147" s="146">
        <f>หนองบัวลำภู!AL60</f>
        <v>1484412.27</v>
      </c>
      <c r="M147" s="146">
        <f>หนองบัวลำภู!AM60</f>
        <v>1507263.26</v>
      </c>
      <c r="N147" s="142"/>
      <c r="O147" s="142"/>
      <c r="P147" s="142"/>
      <c r="Q147" s="134">
        <f t="shared" si="16"/>
        <v>-22850.989999999991</v>
      </c>
      <c r="R147" s="135">
        <f t="shared" si="17"/>
        <v>494.63921026324562</v>
      </c>
    </row>
    <row r="148" spans="1:18" x14ac:dyDescent="0.35">
      <c r="A148" s="141">
        <v>13</v>
      </c>
      <c r="B148" s="142" t="s">
        <v>63</v>
      </c>
      <c r="C148" s="142" t="s">
        <v>291</v>
      </c>
      <c r="D148" s="142" t="s">
        <v>98</v>
      </c>
      <c r="E148" s="142" t="s">
        <v>3</v>
      </c>
      <c r="F148" s="142" t="s">
        <v>180</v>
      </c>
      <c r="G148" s="142" t="s">
        <v>663</v>
      </c>
      <c r="H148" s="143">
        <v>1241</v>
      </c>
      <c r="I148" s="141">
        <v>1</v>
      </c>
      <c r="J148" s="144">
        <f>หนองบัวลำภู!F61</f>
        <v>176104.7</v>
      </c>
      <c r="K148" s="145">
        <f>หนองบัวลำภู!AK61</f>
        <v>265308.19</v>
      </c>
      <c r="L148" s="146">
        <f>หนองบัวลำภู!AL61</f>
        <v>1256451.93</v>
      </c>
      <c r="M148" s="146">
        <f>หนองบัวลำภู!AM61</f>
        <v>1256610.0699999998</v>
      </c>
      <c r="N148" s="142"/>
      <c r="O148" s="142"/>
      <c r="P148" s="142"/>
      <c r="Q148" s="134">
        <f t="shared" si="16"/>
        <v>-158.13999999989755</v>
      </c>
      <c r="R148" s="135">
        <f t="shared" si="17"/>
        <v>1012.4511925866236</v>
      </c>
    </row>
    <row r="149" spans="1:18" x14ac:dyDescent="0.35">
      <c r="A149" s="141">
        <v>14</v>
      </c>
      <c r="B149" s="142" t="s">
        <v>63</v>
      </c>
      <c r="C149" s="142" t="s">
        <v>291</v>
      </c>
      <c r="D149" s="142" t="s">
        <v>98</v>
      </c>
      <c r="E149" s="142" t="s">
        <v>3</v>
      </c>
      <c r="F149" s="142" t="s">
        <v>180</v>
      </c>
      <c r="G149" s="142" t="s">
        <v>664</v>
      </c>
      <c r="H149" s="143">
        <v>3625</v>
      </c>
      <c r="I149" s="141">
        <v>3</v>
      </c>
      <c r="J149" s="144">
        <f>หนองบัวลำภู!F62</f>
        <v>358122.7</v>
      </c>
      <c r="K149" s="145">
        <f>หนองบัวลำภู!AK62</f>
        <v>434409.1</v>
      </c>
      <c r="L149" s="146">
        <f>หนองบัวลำภู!AL62</f>
        <v>2058134.13</v>
      </c>
      <c r="M149" s="146">
        <f>หนองบัวลำภู!AM62</f>
        <v>2054657.2000000002</v>
      </c>
      <c r="N149" s="142"/>
      <c r="O149" s="142"/>
      <c r="P149" s="142"/>
      <c r="Q149" s="134">
        <f t="shared" si="16"/>
        <v>3476.929999999702</v>
      </c>
      <c r="R149" s="135">
        <f t="shared" si="17"/>
        <v>567.76113931034479</v>
      </c>
    </row>
    <row r="150" spans="1:18" x14ac:dyDescent="0.35">
      <c r="A150" s="141">
        <v>15</v>
      </c>
      <c r="B150" s="142" t="s">
        <v>63</v>
      </c>
      <c r="C150" s="142" t="s">
        <v>291</v>
      </c>
      <c r="D150" s="142" t="s">
        <v>98</v>
      </c>
      <c r="E150" s="142" t="s">
        <v>3</v>
      </c>
      <c r="F150" s="142" t="s">
        <v>180</v>
      </c>
      <c r="G150" s="142" t="s">
        <v>665</v>
      </c>
      <c r="H150" s="143">
        <v>6304</v>
      </c>
      <c r="I150" s="141">
        <v>5</v>
      </c>
      <c r="J150" s="144">
        <f>หนองบัวลำภู!F63</f>
        <v>397367.57</v>
      </c>
      <c r="K150" s="145">
        <f>หนองบัวลำภู!AK63</f>
        <v>476865.48</v>
      </c>
      <c r="L150" s="146">
        <f>หนองบัวลำภู!AL63</f>
        <v>2823794.76</v>
      </c>
      <c r="M150" s="146">
        <f>หนองบัวลำภู!AM63</f>
        <v>2719921.35</v>
      </c>
      <c r="N150" s="142"/>
      <c r="O150" s="142"/>
      <c r="P150" s="142"/>
      <c r="Q150" s="134">
        <f t="shared" si="16"/>
        <v>103873.40999999968</v>
      </c>
      <c r="R150" s="135">
        <f t="shared" si="17"/>
        <v>447.9369860406091</v>
      </c>
    </row>
    <row r="151" spans="1:18" x14ac:dyDescent="0.35">
      <c r="A151" s="141">
        <v>16</v>
      </c>
      <c r="B151" s="142" t="s">
        <v>63</v>
      </c>
      <c r="C151" s="142" t="s">
        <v>291</v>
      </c>
      <c r="D151" s="142" t="s">
        <v>98</v>
      </c>
      <c r="E151" s="142" t="s">
        <v>3</v>
      </c>
      <c r="F151" s="142" t="s">
        <v>180</v>
      </c>
      <c r="G151" s="142" t="s">
        <v>666</v>
      </c>
      <c r="H151" s="143">
        <v>4738</v>
      </c>
      <c r="I151" s="141">
        <v>4</v>
      </c>
      <c r="J151" s="144">
        <f>หนองบัวลำภู!F64</f>
        <v>372759.4</v>
      </c>
      <c r="K151" s="145">
        <f>หนองบัวลำภู!AK64</f>
        <v>409318.26</v>
      </c>
      <c r="L151" s="146">
        <f>หนองบัวลำภู!AL64</f>
        <v>2524741.96</v>
      </c>
      <c r="M151" s="146">
        <f>หนองบัวลำภู!AM64</f>
        <v>2330057.6</v>
      </c>
      <c r="N151" s="142"/>
      <c r="O151" s="142"/>
      <c r="P151" s="142"/>
      <c r="Q151" s="134">
        <f t="shared" si="16"/>
        <v>194684.35999999987</v>
      </c>
      <c r="R151" s="135">
        <f t="shared" si="17"/>
        <v>532.87082313212329</v>
      </c>
    </row>
    <row r="152" spans="1:18" x14ac:dyDescent="0.35">
      <c r="A152" s="141">
        <v>17</v>
      </c>
      <c r="B152" s="142" t="s">
        <v>63</v>
      </c>
      <c r="C152" s="142" t="s">
        <v>291</v>
      </c>
      <c r="D152" s="142" t="s">
        <v>98</v>
      </c>
      <c r="E152" s="142" t="s">
        <v>3</v>
      </c>
      <c r="F152" s="142" t="s">
        <v>180</v>
      </c>
      <c r="G152" s="142" t="s">
        <v>667</v>
      </c>
      <c r="H152" s="143">
        <v>3535</v>
      </c>
      <c r="I152" s="141">
        <v>3</v>
      </c>
      <c r="J152" s="144">
        <f>หนองบัวลำภู!F65</f>
        <v>103195.08</v>
      </c>
      <c r="K152" s="145">
        <f>หนองบัวลำภู!AK65</f>
        <v>215183.47</v>
      </c>
      <c r="L152" s="146">
        <f>หนองบัวลำภู!AL65</f>
        <v>1880333.4300000002</v>
      </c>
      <c r="M152" s="146">
        <f>หนองบัวลำภู!AM65</f>
        <v>1906611.5300000003</v>
      </c>
      <c r="N152" s="142"/>
      <c r="O152" s="142"/>
      <c r="P152" s="142"/>
      <c r="Q152" s="134">
        <f t="shared" si="16"/>
        <v>-26278.100000000093</v>
      </c>
      <c r="R152" s="135">
        <f t="shared" si="17"/>
        <v>531.91893352192369</v>
      </c>
    </row>
    <row r="153" spans="1:18" x14ac:dyDescent="0.35">
      <c r="A153" s="141">
        <v>18</v>
      </c>
      <c r="B153" s="142" t="s">
        <v>63</v>
      </c>
      <c r="C153" s="142" t="s">
        <v>291</v>
      </c>
      <c r="D153" s="142" t="s">
        <v>98</v>
      </c>
      <c r="E153" s="142" t="s">
        <v>3</v>
      </c>
      <c r="F153" s="142" t="s">
        <v>180</v>
      </c>
      <c r="G153" s="142" t="s">
        <v>668</v>
      </c>
      <c r="H153" s="143">
        <v>3889</v>
      </c>
      <c r="I153" s="141">
        <v>3</v>
      </c>
      <c r="J153" s="144">
        <f>หนองบัวลำภู!F66</f>
        <v>112816.02</v>
      </c>
      <c r="K153" s="145">
        <f>หนองบัวลำภู!AK66</f>
        <v>151801.03</v>
      </c>
      <c r="L153" s="146">
        <f>หนองบัวลำภู!AL66</f>
        <v>1994018.6</v>
      </c>
      <c r="M153" s="146">
        <f>หนองบัวลำภู!AM66</f>
        <v>2128802.34</v>
      </c>
      <c r="N153" s="142"/>
      <c r="O153" s="142"/>
      <c r="P153" s="142"/>
      <c r="Q153" s="134">
        <f t="shared" si="16"/>
        <v>-134783.73999999976</v>
      </c>
      <c r="R153" s="135">
        <f t="shared" si="17"/>
        <v>512.73299048598619</v>
      </c>
    </row>
    <row r="154" spans="1:18" s="153" customFormat="1" x14ac:dyDescent="0.35">
      <c r="A154" s="147">
        <v>4</v>
      </c>
      <c r="B154" s="148" t="s">
        <v>63</v>
      </c>
      <c r="C154" s="148"/>
      <c r="D154" s="148"/>
      <c r="E154" s="148" t="s">
        <v>77</v>
      </c>
      <c r="F154" s="148"/>
      <c r="G154" s="148" t="s">
        <v>293</v>
      </c>
      <c r="H154" s="154">
        <f>SUM(H136:H153)</f>
        <v>74341</v>
      </c>
      <c r="I154" s="147"/>
      <c r="J154" s="150">
        <f>SUM(J136:J153)</f>
        <v>4336759.83</v>
      </c>
      <c r="K154" s="150">
        <f t="shared" ref="K154:M154" si="18">SUM(K136:K153)</f>
        <v>6153880.8399999999</v>
      </c>
      <c r="L154" s="150">
        <f t="shared" si="18"/>
        <v>37057046.890000001</v>
      </c>
      <c r="M154" s="150">
        <f t="shared" si="18"/>
        <v>37033850.310000002</v>
      </c>
      <c r="N154" s="148">
        <v>17</v>
      </c>
      <c r="O154" s="148">
        <v>17</v>
      </c>
      <c r="P154" s="148">
        <f>N154-O154</f>
        <v>0</v>
      </c>
      <c r="Q154" s="151">
        <f t="shared" si="16"/>
        <v>23196.579999998212</v>
      </c>
      <c r="R154" s="152">
        <f>L154/H154</f>
        <v>498.47388237984421</v>
      </c>
    </row>
    <row r="155" spans="1:18" x14ac:dyDescent="0.35">
      <c r="A155" s="141">
        <v>1</v>
      </c>
      <c r="B155" s="142" t="s">
        <v>63</v>
      </c>
      <c r="C155" s="142" t="s">
        <v>294</v>
      </c>
      <c r="D155" s="142" t="s">
        <v>105</v>
      </c>
      <c r="E155" s="142" t="s">
        <v>4</v>
      </c>
      <c r="F155" s="142" t="s">
        <v>210</v>
      </c>
      <c r="G155" s="142" t="s">
        <v>295</v>
      </c>
      <c r="H155" s="143"/>
      <c r="I155" s="141"/>
      <c r="J155" s="144"/>
      <c r="K155" s="145"/>
      <c r="L155" s="146"/>
      <c r="M155" s="146"/>
      <c r="N155" s="142"/>
      <c r="O155" s="142"/>
      <c r="P155" s="142"/>
    </row>
    <row r="156" spans="1:18" x14ac:dyDescent="0.35">
      <c r="A156" s="141">
        <v>2</v>
      </c>
      <c r="B156" s="142" t="s">
        <v>63</v>
      </c>
      <c r="C156" s="142" t="s">
        <v>294</v>
      </c>
      <c r="D156" s="142" t="s">
        <v>105</v>
      </c>
      <c r="E156" s="142" t="s">
        <v>4</v>
      </c>
      <c r="F156" s="142" t="s">
        <v>180</v>
      </c>
      <c r="G156" s="142" t="s">
        <v>669</v>
      </c>
      <c r="H156" s="143">
        <v>3322</v>
      </c>
      <c r="I156" s="141">
        <v>3</v>
      </c>
      <c r="J156" s="144">
        <f>หนองบัวลำภู!F67</f>
        <v>748692.88</v>
      </c>
      <c r="K156" s="145">
        <f>หนองบัวลำภู!AK67</f>
        <v>839122.88</v>
      </c>
      <c r="L156" s="146">
        <f>หนองบัวลำภู!AL67</f>
        <v>1806776.83</v>
      </c>
      <c r="M156" s="146">
        <f>หนองบัวลำภู!AM67</f>
        <v>1832518.37</v>
      </c>
      <c r="N156" s="142"/>
      <c r="O156" s="142"/>
      <c r="P156" s="142"/>
      <c r="Q156" s="134">
        <f t="shared" si="16"/>
        <v>-25741.540000000037</v>
      </c>
      <c r="R156" s="135">
        <f t="shared" si="17"/>
        <v>543.88224864539438</v>
      </c>
    </row>
    <row r="157" spans="1:18" x14ac:dyDescent="0.35">
      <c r="A157" s="141">
        <v>3</v>
      </c>
      <c r="B157" s="142" t="s">
        <v>63</v>
      </c>
      <c r="C157" s="142" t="s">
        <v>294</v>
      </c>
      <c r="D157" s="142" t="s">
        <v>105</v>
      </c>
      <c r="E157" s="142" t="s">
        <v>4</v>
      </c>
      <c r="F157" s="142" t="s">
        <v>180</v>
      </c>
      <c r="G157" s="142" t="s">
        <v>670</v>
      </c>
      <c r="H157" s="143">
        <v>3383</v>
      </c>
      <c r="I157" s="141">
        <v>3</v>
      </c>
      <c r="J157" s="144">
        <f>หนองบัวลำภู!F68</f>
        <v>208426.41</v>
      </c>
      <c r="K157" s="145">
        <f>หนองบัวลำภู!AK68</f>
        <v>273449.43</v>
      </c>
      <c r="L157" s="146">
        <f>หนองบัวลำภู!AL68</f>
        <v>1863900.17</v>
      </c>
      <c r="M157" s="146">
        <f>หนองบัวลำภู!AM68</f>
        <v>1925287.0200000003</v>
      </c>
      <c r="N157" s="142"/>
      <c r="O157" s="142"/>
      <c r="P157" s="142"/>
      <c r="Q157" s="134">
        <f t="shared" si="16"/>
        <v>-61386.850000000326</v>
      </c>
      <c r="R157" s="135">
        <f t="shared" si="17"/>
        <v>550.96073603310674</v>
      </c>
    </row>
    <row r="158" spans="1:18" x14ac:dyDescent="0.35">
      <c r="A158" s="141">
        <v>4</v>
      </c>
      <c r="B158" s="142" t="s">
        <v>63</v>
      </c>
      <c r="C158" s="142" t="s">
        <v>294</v>
      </c>
      <c r="D158" s="142" t="s">
        <v>105</v>
      </c>
      <c r="E158" s="142" t="s">
        <v>4</v>
      </c>
      <c r="F158" s="142" t="s">
        <v>180</v>
      </c>
      <c r="G158" s="142" t="s">
        <v>671</v>
      </c>
      <c r="H158" s="143">
        <v>9605</v>
      </c>
      <c r="I158" s="141">
        <v>5</v>
      </c>
      <c r="J158" s="144">
        <f>หนองบัวลำภู!F69</f>
        <v>718005.95</v>
      </c>
      <c r="K158" s="145">
        <f>หนองบัวลำภู!AK69</f>
        <v>676750.33</v>
      </c>
      <c r="L158" s="146">
        <f>หนองบัวลำภู!AL69</f>
        <v>4389510.84</v>
      </c>
      <c r="M158" s="146">
        <f>หนองบัวลำภู!AM69</f>
        <v>4289445.6499999994</v>
      </c>
      <c r="N158" s="142"/>
      <c r="O158" s="142"/>
      <c r="P158" s="142"/>
      <c r="Q158" s="134">
        <f t="shared" si="16"/>
        <v>100065.19000000041</v>
      </c>
      <c r="R158" s="135">
        <f t="shared" si="17"/>
        <v>457.00269026548671</v>
      </c>
    </row>
    <row r="159" spans="1:18" x14ac:dyDescent="0.35">
      <c r="A159" s="141">
        <v>5</v>
      </c>
      <c r="B159" s="142" t="s">
        <v>63</v>
      </c>
      <c r="C159" s="142" t="s">
        <v>294</v>
      </c>
      <c r="D159" s="142" t="s">
        <v>105</v>
      </c>
      <c r="E159" s="142" t="s">
        <v>4</v>
      </c>
      <c r="F159" s="142" t="s">
        <v>180</v>
      </c>
      <c r="G159" s="142" t="s">
        <v>672</v>
      </c>
      <c r="H159" s="143">
        <v>2921</v>
      </c>
      <c r="I159" s="141">
        <v>2</v>
      </c>
      <c r="J159" s="144">
        <f>หนองบัวลำภู!F70</f>
        <v>202003.12</v>
      </c>
      <c r="K159" s="145">
        <f>หนองบัวลำภู!AK70</f>
        <v>414851.55</v>
      </c>
      <c r="L159" s="146">
        <f>หนองบัวลำภู!AL70</f>
        <v>1522855.22</v>
      </c>
      <c r="M159" s="146">
        <f>หนองบัวลำภู!AM70</f>
        <v>2027949.13</v>
      </c>
      <c r="N159" s="142"/>
      <c r="O159" s="142"/>
      <c r="P159" s="142"/>
      <c r="Q159" s="134">
        <f t="shared" si="16"/>
        <v>-505093.90999999992</v>
      </c>
      <c r="R159" s="135">
        <f t="shared" si="17"/>
        <v>521.34721670660736</v>
      </c>
    </row>
    <row r="160" spans="1:18" x14ac:dyDescent="0.35">
      <c r="A160" s="141">
        <v>6</v>
      </c>
      <c r="B160" s="142" t="s">
        <v>63</v>
      </c>
      <c r="C160" s="142" t="s">
        <v>294</v>
      </c>
      <c r="D160" s="142" t="s">
        <v>105</v>
      </c>
      <c r="E160" s="142" t="s">
        <v>4</v>
      </c>
      <c r="F160" s="142" t="s">
        <v>180</v>
      </c>
      <c r="G160" s="142" t="s">
        <v>673</v>
      </c>
      <c r="H160" s="143">
        <v>3783</v>
      </c>
      <c r="I160" s="141">
        <v>3</v>
      </c>
      <c r="J160" s="144">
        <f>หนองบัวลำภู!F71</f>
        <v>452111.42</v>
      </c>
      <c r="K160" s="145">
        <f>หนองบัวลำภู!AK71</f>
        <v>-452931.55000000005</v>
      </c>
      <c r="L160" s="146">
        <f>หนองบัวลำภู!AL71</f>
        <v>477164.38</v>
      </c>
      <c r="M160" s="146">
        <f>หนองบัวลำภู!AM71</f>
        <v>1905866.5299999998</v>
      </c>
      <c r="N160" s="142"/>
      <c r="O160" s="142"/>
      <c r="P160" s="142"/>
      <c r="Q160" s="134">
        <f t="shared" si="16"/>
        <v>-1428702.15</v>
      </c>
      <c r="R160" s="135">
        <f t="shared" si="17"/>
        <v>126.13385672746497</v>
      </c>
    </row>
    <row r="161" spans="1:18" x14ac:dyDescent="0.35">
      <c r="A161" s="141">
        <v>7</v>
      </c>
      <c r="B161" s="142" t="s">
        <v>63</v>
      </c>
      <c r="C161" s="142" t="s">
        <v>294</v>
      </c>
      <c r="D161" s="142" t="s">
        <v>105</v>
      </c>
      <c r="E161" s="142" t="s">
        <v>4</v>
      </c>
      <c r="F161" s="142" t="s">
        <v>180</v>
      </c>
      <c r="G161" s="142" t="s">
        <v>674</v>
      </c>
      <c r="H161" s="143">
        <v>3268</v>
      </c>
      <c r="I161" s="141">
        <v>3</v>
      </c>
      <c r="J161" s="144">
        <f>หนองบัวลำภู!F72</f>
        <v>158602.72</v>
      </c>
      <c r="K161" s="145">
        <f>หนองบัวลำภู!AK72</f>
        <v>181863.57</v>
      </c>
      <c r="L161" s="146">
        <f>หนองบัวลำภู!AL72</f>
        <v>2172701.52</v>
      </c>
      <c r="M161" s="146">
        <f>หนองบัวลำภู!AM72</f>
        <v>2096934.1400000001</v>
      </c>
      <c r="N161" s="142"/>
      <c r="O161" s="142"/>
      <c r="P161" s="142"/>
      <c r="Q161" s="134">
        <f t="shared" si="16"/>
        <v>75767.379999999888</v>
      </c>
      <c r="R161" s="135">
        <f t="shared" si="17"/>
        <v>664.84134638922887</v>
      </c>
    </row>
    <row r="162" spans="1:18" x14ac:dyDescent="0.35">
      <c r="A162" s="141">
        <v>8</v>
      </c>
      <c r="B162" s="142" t="s">
        <v>63</v>
      </c>
      <c r="C162" s="142" t="s">
        <v>294</v>
      </c>
      <c r="D162" s="142" t="s">
        <v>105</v>
      </c>
      <c r="E162" s="142" t="s">
        <v>4</v>
      </c>
      <c r="F162" s="142" t="s">
        <v>180</v>
      </c>
      <c r="G162" s="142" t="s">
        <v>675</v>
      </c>
      <c r="H162" s="143">
        <v>3398</v>
      </c>
      <c r="I162" s="141">
        <v>3</v>
      </c>
      <c r="J162" s="144">
        <f>หนองบัวลำภู!F73</f>
        <v>12153.2</v>
      </c>
      <c r="K162" s="145">
        <f>หนองบัวลำภู!AK73</f>
        <v>195025.37</v>
      </c>
      <c r="L162" s="146">
        <f>หนองบัวลำภู!AL73</f>
        <v>1797100.18</v>
      </c>
      <c r="M162" s="146">
        <f>หนองบัวลำภู!AM73</f>
        <v>1994157.46</v>
      </c>
      <c r="N162" s="142"/>
      <c r="O162" s="142"/>
      <c r="P162" s="142"/>
      <c r="Q162" s="134">
        <f t="shared" si="16"/>
        <v>-197057.28000000003</v>
      </c>
      <c r="R162" s="135">
        <f t="shared" si="17"/>
        <v>528.86997645673921</v>
      </c>
    </row>
    <row r="163" spans="1:18" x14ac:dyDescent="0.35">
      <c r="A163" s="141">
        <v>9</v>
      </c>
      <c r="B163" s="142" t="s">
        <v>63</v>
      </c>
      <c r="C163" s="142" t="s">
        <v>294</v>
      </c>
      <c r="D163" s="142" t="s">
        <v>105</v>
      </c>
      <c r="E163" s="142" t="s">
        <v>4</v>
      </c>
      <c r="F163" s="142" t="s">
        <v>180</v>
      </c>
      <c r="G163" s="142" t="s">
        <v>676</v>
      </c>
      <c r="H163" s="143">
        <v>4777</v>
      </c>
      <c r="I163" s="141">
        <v>4</v>
      </c>
      <c r="J163" s="144">
        <f>หนองบัวลำภู!F74</f>
        <v>339785.56</v>
      </c>
      <c r="K163" s="145">
        <f>หนองบัวลำภู!AK74</f>
        <v>455893.03</v>
      </c>
      <c r="L163" s="146">
        <f>หนองบัวลำภู!AL74</f>
        <v>2116424.37</v>
      </c>
      <c r="M163" s="146">
        <f>หนองบัวลำภู!AM74</f>
        <v>2208261.4500000002</v>
      </c>
      <c r="N163" s="142"/>
      <c r="O163" s="142"/>
      <c r="P163" s="142"/>
      <c r="Q163" s="134">
        <f t="shared" si="16"/>
        <v>-91837.080000000075</v>
      </c>
      <c r="R163" s="135">
        <f t="shared" si="17"/>
        <v>443.04466610843627</v>
      </c>
    </row>
    <row r="164" spans="1:18" x14ac:dyDescent="0.35">
      <c r="A164" s="141">
        <v>10</v>
      </c>
      <c r="B164" s="142" t="s">
        <v>63</v>
      </c>
      <c r="C164" s="142" t="s">
        <v>294</v>
      </c>
      <c r="D164" s="142" t="s">
        <v>105</v>
      </c>
      <c r="E164" s="142" t="s">
        <v>4</v>
      </c>
      <c r="F164" s="142" t="s">
        <v>180</v>
      </c>
      <c r="G164" s="142" t="s">
        <v>677</v>
      </c>
      <c r="H164" s="143">
        <v>2834</v>
      </c>
      <c r="I164" s="141">
        <v>2</v>
      </c>
      <c r="J164" s="144">
        <f>หนองบัวลำภู!F75</f>
        <v>156498.01</v>
      </c>
      <c r="K164" s="145">
        <f>หนองบัวลำภู!AK75</f>
        <v>90100.920000000013</v>
      </c>
      <c r="L164" s="146">
        <f>หนองบัวลำภู!AL75</f>
        <v>1372594.65</v>
      </c>
      <c r="M164" s="146">
        <f>หนองบัวลำภู!AM75</f>
        <v>1507731.71</v>
      </c>
      <c r="N164" s="142"/>
      <c r="O164" s="142"/>
      <c r="P164" s="142"/>
      <c r="Q164" s="134">
        <f t="shared" si="16"/>
        <v>-135137.06000000006</v>
      </c>
      <c r="R164" s="135">
        <f t="shared" si="17"/>
        <v>484.33121030345796</v>
      </c>
    </row>
    <row r="165" spans="1:18" x14ac:dyDescent="0.35">
      <c r="A165" s="141">
        <v>11</v>
      </c>
      <c r="B165" s="142" t="s">
        <v>63</v>
      </c>
      <c r="C165" s="142" t="s">
        <v>294</v>
      </c>
      <c r="D165" s="142" t="s">
        <v>105</v>
      </c>
      <c r="E165" s="142" t="s">
        <v>4</v>
      </c>
      <c r="F165" s="142" t="s">
        <v>180</v>
      </c>
      <c r="G165" s="142" t="s">
        <v>678</v>
      </c>
      <c r="H165" s="143">
        <v>2338</v>
      </c>
      <c r="I165" s="141">
        <v>2</v>
      </c>
      <c r="J165" s="144">
        <f>หนองบัวลำภู!F76</f>
        <v>34136.11</v>
      </c>
      <c r="K165" s="145">
        <f>หนองบัวลำภู!AK76</f>
        <v>114120.97</v>
      </c>
      <c r="L165" s="146">
        <f>หนองบัวลำภู!AL76</f>
        <v>1434713.79</v>
      </c>
      <c r="M165" s="146">
        <f>หนองบัวลำภู!AM76</f>
        <v>1548062.6300000001</v>
      </c>
      <c r="N165" s="142"/>
      <c r="O165" s="142"/>
      <c r="P165" s="142"/>
      <c r="Q165" s="134">
        <f t="shared" si="16"/>
        <v>-113348.84000000008</v>
      </c>
      <c r="R165" s="135">
        <f t="shared" si="17"/>
        <v>613.65003849443974</v>
      </c>
    </row>
    <row r="166" spans="1:18" x14ac:dyDescent="0.35">
      <c r="A166" s="141">
        <v>12</v>
      </c>
      <c r="B166" s="142" t="s">
        <v>63</v>
      </c>
      <c r="C166" s="142" t="s">
        <v>294</v>
      </c>
      <c r="D166" s="142" t="s">
        <v>105</v>
      </c>
      <c r="E166" s="142" t="s">
        <v>4</v>
      </c>
      <c r="F166" s="142" t="s">
        <v>180</v>
      </c>
      <c r="G166" s="142" t="s">
        <v>679</v>
      </c>
      <c r="H166" s="143">
        <v>4599</v>
      </c>
      <c r="I166" s="141">
        <v>4</v>
      </c>
      <c r="J166" s="144">
        <f>หนองบัวลำภู!F77</f>
        <v>372525.75</v>
      </c>
      <c r="K166" s="145">
        <f>หนองบัวลำภู!AK77</f>
        <v>751070.7</v>
      </c>
      <c r="L166" s="146">
        <f>หนองบัวลำภู!AL77</f>
        <v>1958429.92</v>
      </c>
      <c r="M166" s="146">
        <f>หนองบัวลำภู!AM77</f>
        <v>2025744.28</v>
      </c>
      <c r="N166" s="142"/>
      <c r="O166" s="142"/>
      <c r="P166" s="142"/>
      <c r="Q166" s="134">
        <f t="shared" si="16"/>
        <v>-67314.360000000102</v>
      </c>
      <c r="R166" s="135">
        <f t="shared" si="17"/>
        <v>425.83820830615349</v>
      </c>
    </row>
    <row r="167" spans="1:18" x14ac:dyDescent="0.35">
      <c r="A167" s="141">
        <v>13</v>
      </c>
      <c r="B167" s="142" t="s">
        <v>63</v>
      </c>
      <c r="C167" s="142" t="s">
        <v>294</v>
      </c>
      <c r="D167" s="142" t="s">
        <v>105</v>
      </c>
      <c r="E167" s="142" t="s">
        <v>4</v>
      </c>
      <c r="F167" s="142" t="s">
        <v>180</v>
      </c>
      <c r="G167" s="142" t="s">
        <v>680</v>
      </c>
      <c r="H167" s="143">
        <v>1481</v>
      </c>
      <c r="I167" s="141">
        <v>1</v>
      </c>
      <c r="J167" s="144">
        <f>หนองบัวลำภู!F78</f>
        <v>132266.42000000001</v>
      </c>
      <c r="K167" s="145">
        <f>หนองบัวลำภู!AK78</f>
        <v>188951.51</v>
      </c>
      <c r="L167" s="146">
        <f>หนองบัวลำภู!AL78</f>
        <v>1329711.3500000001</v>
      </c>
      <c r="M167" s="146">
        <f>หนองบัวลำภู!AM78</f>
        <v>1255578.45</v>
      </c>
      <c r="N167" s="142"/>
      <c r="O167" s="142"/>
      <c r="P167" s="142"/>
      <c r="Q167" s="134">
        <f t="shared" si="16"/>
        <v>74132.90000000014</v>
      </c>
      <c r="R167" s="135">
        <f t="shared" si="17"/>
        <v>897.84696151249159</v>
      </c>
    </row>
    <row r="168" spans="1:18" x14ac:dyDescent="0.35">
      <c r="A168" s="141">
        <v>14</v>
      </c>
      <c r="B168" s="142" t="s">
        <v>63</v>
      </c>
      <c r="C168" s="142" t="s">
        <v>294</v>
      </c>
      <c r="D168" s="142" t="s">
        <v>105</v>
      </c>
      <c r="E168" s="142" t="s">
        <v>4</v>
      </c>
      <c r="F168" s="142" t="s">
        <v>180</v>
      </c>
      <c r="G168" s="142" t="s">
        <v>681</v>
      </c>
      <c r="H168" s="143">
        <v>2622</v>
      </c>
      <c r="I168" s="141">
        <v>2</v>
      </c>
      <c r="J168" s="144">
        <f>หนองบัวลำภู!F79</f>
        <v>400400.74</v>
      </c>
      <c r="K168" s="145">
        <f>หนองบัวลำภู!AK79</f>
        <v>446850.94</v>
      </c>
      <c r="L168" s="146">
        <f>หนองบัวลำภู!AL79</f>
        <v>1478762.08</v>
      </c>
      <c r="M168" s="146">
        <f>หนองบัวลำภู!AM79</f>
        <v>1522903.68</v>
      </c>
      <c r="N168" s="142"/>
      <c r="O168" s="142"/>
      <c r="P168" s="142"/>
      <c r="Q168" s="134">
        <f t="shared" si="16"/>
        <v>-44141.59999999986</v>
      </c>
      <c r="R168" s="135">
        <f t="shared" si="17"/>
        <v>563.98248665141114</v>
      </c>
    </row>
    <row r="169" spans="1:18" s="153" customFormat="1" x14ac:dyDescent="0.35">
      <c r="A169" s="147">
        <v>5</v>
      </c>
      <c r="B169" s="148" t="s">
        <v>63</v>
      </c>
      <c r="C169" s="148"/>
      <c r="D169" s="148"/>
      <c r="E169" s="148" t="s">
        <v>77</v>
      </c>
      <c r="F169" s="148"/>
      <c r="G169" s="148" t="s">
        <v>296</v>
      </c>
      <c r="H169" s="154">
        <f>SUM(H155:H168)</f>
        <v>48331</v>
      </c>
      <c r="I169" s="147"/>
      <c r="J169" s="150">
        <f>SUM(J155:J168)</f>
        <v>3935608.29</v>
      </c>
      <c r="K169" s="150">
        <f t="shared" ref="K169:M169" si="19">SUM(K155:K168)</f>
        <v>4175119.65</v>
      </c>
      <c r="L169" s="150">
        <f t="shared" si="19"/>
        <v>23720645.299999997</v>
      </c>
      <c r="M169" s="150">
        <f t="shared" si="19"/>
        <v>26140440.5</v>
      </c>
      <c r="N169" s="148">
        <v>13</v>
      </c>
      <c r="O169" s="148">
        <v>13</v>
      </c>
      <c r="P169" s="148">
        <f>N169-O169</f>
        <v>0</v>
      </c>
      <c r="Q169" s="151">
        <f t="shared" si="16"/>
        <v>-2419795.200000003</v>
      </c>
      <c r="R169" s="152">
        <f>L169/H169</f>
        <v>490.7956653079803</v>
      </c>
    </row>
    <row r="170" spans="1:18" x14ac:dyDescent="0.35">
      <c r="A170" s="141">
        <v>1</v>
      </c>
      <c r="B170" s="142" t="s">
        <v>63</v>
      </c>
      <c r="C170" s="142" t="s">
        <v>297</v>
      </c>
      <c r="D170" s="142" t="s">
        <v>112</v>
      </c>
      <c r="E170" s="142" t="s">
        <v>5</v>
      </c>
      <c r="F170" s="142" t="s">
        <v>210</v>
      </c>
      <c r="G170" s="142" t="s">
        <v>298</v>
      </c>
      <c r="H170" s="143"/>
      <c r="I170" s="141"/>
      <c r="J170" s="144"/>
      <c r="K170" s="145"/>
      <c r="L170" s="146"/>
      <c r="M170" s="146"/>
      <c r="N170" s="142"/>
      <c r="O170" s="142"/>
      <c r="P170" s="142"/>
    </row>
    <row r="171" spans="1:18" x14ac:dyDescent="0.35">
      <c r="A171" s="141">
        <v>2</v>
      </c>
      <c r="B171" s="142" t="s">
        <v>63</v>
      </c>
      <c r="C171" s="142" t="s">
        <v>297</v>
      </c>
      <c r="D171" s="142" t="s">
        <v>112</v>
      </c>
      <c r="E171" s="142" t="s">
        <v>5</v>
      </c>
      <c r="F171" s="142" t="s">
        <v>180</v>
      </c>
      <c r="G171" s="142" t="s">
        <v>682</v>
      </c>
      <c r="H171" s="143">
        <v>4703</v>
      </c>
      <c r="I171" s="141">
        <v>4</v>
      </c>
      <c r="J171" s="144">
        <f>หนองบัวลำภู!F80</f>
        <v>463670.63</v>
      </c>
      <c r="K171" s="145">
        <f>หนองบัวลำภู!AK80</f>
        <v>462934.1</v>
      </c>
      <c r="L171" s="146">
        <f>หนองบัวลำภู!AL80</f>
        <v>2100362.7400000002</v>
      </c>
      <c r="M171" s="146">
        <f>หนองบัวลำภู!AM80</f>
        <v>1940887.6099999999</v>
      </c>
      <c r="N171" s="142"/>
      <c r="O171" s="142"/>
      <c r="P171" s="142"/>
      <c r="Q171" s="134">
        <f t="shared" si="16"/>
        <v>159475.13000000035</v>
      </c>
      <c r="R171" s="135">
        <f t="shared" si="17"/>
        <v>446.60062513289392</v>
      </c>
    </row>
    <row r="172" spans="1:18" x14ac:dyDescent="0.35">
      <c r="A172" s="141">
        <v>3</v>
      </c>
      <c r="B172" s="142" t="s">
        <v>63</v>
      </c>
      <c r="C172" s="142" t="s">
        <v>297</v>
      </c>
      <c r="D172" s="142" t="s">
        <v>112</v>
      </c>
      <c r="E172" s="142" t="s">
        <v>5</v>
      </c>
      <c r="F172" s="142" t="s">
        <v>180</v>
      </c>
      <c r="G172" s="142" t="s">
        <v>683</v>
      </c>
      <c r="H172" s="143">
        <v>1824</v>
      </c>
      <c r="I172" s="141">
        <v>2</v>
      </c>
      <c r="J172" s="144">
        <f>หนองบัวลำภู!F81</f>
        <v>336658.97</v>
      </c>
      <c r="K172" s="145">
        <f>หนองบัวลำภู!AK81</f>
        <v>360004.31</v>
      </c>
      <c r="L172" s="146">
        <f>หนองบัวลำภู!AL81</f>
        <v>1124309.8599999999</v>
      </c>
      <c r="M172" s="146">
        <f>หนองบัวลำภู!AM81</f>
        <v>994939.92999999993</v>
      </c>
      <c r="N172" s="142"/>
      <c r="O172" s="142"/>
      <c r="P172" s="142"/>
      <c r="Q172" s="134">
        <f t="shared" si="16"/>
        <v>129369.92999999993</v>
      </c>
      <c r="R172" s="135">
        <f t="shared" si="17"/>
        <v>616.39794956140349</v>
      </c>
    </row>
    <row r="173" spans="1:18" x14ac:dyDescent="0.35">
      <c r="A173" s="141">
        <v>4</v>
      </c>
      <c r="B173" s="142" t="s">
        <v>63</v>
      </c>
      <c r="C173" s="142" t="s">
        <v>297</v>
      </c>
      <c r="D173" s="142" t="s">
        <v>112</v>
      </c>
      <c r="E173" s="142" t="s">
        <v>5</v>
      </c>
      <c r="F173" s="142" t="s">
        <v>180</v>
      </c>
      <c r="G173" s="142" t="s">
        <v>684</v>
      </c>
      <c r="H173" s="143">
        <v>4559</v>
      </c>
      <c r="I173" s="141">
        <v>4</v>
      </c>
      <c r="J173" s="144">
        <f>หนองบัวลำภู!F82</f>
        <v>589421.54</v>
      </c>
      <c r="K173" s="145">
        <f>หนองบัวลำภู!AK82</f>
        <v>602352.32000000007</v>
      </c>
      <c r="L173" s="146">
        <f>หนองบัวลำภู!AL82</f>
        <v>2405052.11</v>
      </c>
      <c r="M173" s="146">
        <f>หนองบัวลำภู!AM82</f>
        <v>2034427.9200000002</v>
      </c>
      <c r="N173" s="142"/>
      <c r="O173" s="142"/>
      <c r="P173" s="142"/>
      <c r="Q173" s="134">
        <f t="shared" si="16"/>
        <v>370624.18999999971</v>
      </c>
      <c r="R173" s="135">
        <f t="shared" si="17"/>
        <v>527.5393967975433</v>
      </c>
    </row>
    <row r="174" spans="1:18" x14ac:dyDescent="0.35">
      <c r="A174" s="141">
        <v>5</v>
      </c>
      <c r="B174" s="142" t="s">
        <v>63</v>
      </c>
      <c r="C174" s="142" t="s">
        <v>297</v>
      </c>
      <c r="D174" s="142" t="s">
        <v>112</v>
      </c>
      <c r="E174" s="142" t="s">
        <v>5</v>
      </c>
      <c r="F174" s="142" t="s">
        <v>180</v>
      </c>
      <c r="G174" s="142" t="s">
        <v>685</v>
      </c>
      <c r="H174" s="143">
        <v>4777</v>
      </c>
      <c r="I174" s="141">
        <v>4</v>
      </c>
      <c r="J174" s="144">
        <f>หนองบัวลำภู!F83</f>
        <v>884475.23</v>
      </c>
      <c r="K174" s="145">
        <f>หนองบัวลำภู!AK83</f>
        <v>948209.71</v>
      </c>
      <c r="L174" s="146">
        <f>หนองบัวลำภู!AL83</f>
        <v>2456420.4300000002</v>
      </c>
      <c r="M174" s="146">
        <f>หนองบัวลำภู!AM83</f>
        <v>2424631.4600000004</v>
      </c>
      <c r="N174" s="142"/>
      <c r="O174" s="142"/>
      <c r="P174" s="142"/>
      <c r="Q174" s="134">
        <f t="shared" si="16"/>
        <v>31788.969999999739</v>
      </c>
      <c r="R174" s="135">
        <f t="shared" si="17"/>
        <v>514.21821854720542</v>
      </c>
    </row>
    <row r="175" spans="1:18" x14ac:dyDescent="0.35">
      <c r="A175" s="141">
        <v>6</v>
      </c>
      <c r="B175" s="142" t="s">
        <v>63</v>
      </c>
      <c r="C175" s="142" t="s">
        <v>297</v>
      </c>
      <c r="D175" s="142" t="s">
        <v>112</v>
      </c>
      <c r="E175" s="142" t="s">
        <v>5</v>
      </c>
      <c r="F175" s="142" t="s">
        <v>180</v>
      </c>
      <c r="G175" s="142" t="s">
        <v>686</v>
      </c>
      <c r="H175" s="143">
        <v>2103</v>
      </c>
      <c r="I175" s="141">
        <v>2</v>
      </c>
      <c r="J175" s="144">
        <f>หนองบัวลำภู!F84</f>
        <v>244751.27</v>
      </c>
      <c r="K175" s="145">
        <f>หนองบัวลำภู!AK84</f>
        <v>293711.21999999997</v>
      </c>
      <c r="L175" s="146">
        <f>หนองบัวลำภู!AL84</f>
        <v>1389560.1099999999</v>
      </c>
      <c r="M175" s="146">
        <f>หนองบัวลำภู!AM84</f>
        <v>1472106.8499999999</v>
      </c>
      <c r="N175" s="142"/>
      <c r="O175" s="142"/>
      <c r="P175" s="142"/>
      <c r="Q175" s="134">
        <f t="shared" si="16"/>
        <v>-82546.739999999991</v>
      </c>
      <c r="R175" s="135">
        <f t="shared" si="17"/>
        <v>660.751359961959</v>
      </c>
    </row>
    <row r="176" spans="1:18" x14ac:dyDescent="0.35">
      <c r="A176" s="141">
        <v>7</v>
      </c>
      <c r="B176" s="142" t="s">
        <v>63</v>
      </c>
      <c r="C176" s="142" t="s">
        <v>297</v>
      </c>
      <c r="D176" s="142" t="s">
        <v>112</v>
      </c>
      <c r="E176" s="142" t="s">
        <v>5</v>
      </c>
      <c r="F176" s="142" t="s">
        <v>180</v>
      </c>
      <c r="G176" s="142" t="s">
        <v>687</v>
      </c>
      <c r="H176" s="143">
        <v>5166</v>
      </c>
      <c r="I176" s="141">
        <v>4</v>
      </c>
      <c r="J176" s="144">
        <f>หนองบัวลำภู!F85</f>
        <v>1002111.69</v>
      </c>
      <c r="K176" s="145">
        <f>หนองบัวลำภู!AK85</f>
        <v>1033286.39</v>
      </c>
      <c r="L176" s="146">
        <f>หนองบัวลำภู!AL85</f>
        <v>2738948.21</v>
      </c>
      <c r="M176" s="146">
        <f>หนองบัวลำภู!AM85</f>
        <v>2251632.73</v>
      </c>
      <c r="N176" s="142"/>
      <c r="O176" s="142"/>
      <c r="P176" s="142"/>
      <c r="Q176" s="134">
        <f t="shared" si="16"/>
        <v>487315.48</v>
      </c>
      <c r="R176" s="135">
        <f t="shared" si="17"/>
        <v>530.18741966705386</v>
      </c>
    </row>
    <row r="177" spans="1:18" x14ac:dyDescent="0.35">
      <c r="A177" s="141">
        <v>8</v>
      </c>
      <c r="B177" s="142" t="s">
        <v>63</v>
      </c>
      <c r="C177" s="142" t="s">
        <v>297</v>
      </c>
      <c r="D177" s="142" t="s">
        <v>112</v>
      </c>
      <c r="E177" s="142" t="s">
        <v>5</v>
      </c>
      <c r="F177" s="142" t="s">
        <v>180</v>
      </c>
      <c r="G177" s="142" t="s">
        <v>688</v>
      </c>
      <c r="H177" s="143">
        <v>3557</v>
      </c>
      <c r="I177" s="141">
        <v>3</v>
      </c>
      <c r="J177" s="144">
        <f>หนองบัวลำภู!F86</f>
        <v>734326.07</v>
      </c>
      <c r="K177" s="145">
        <f>หนองบัวลำภู!AK86</f>
        <v>788683.32</v>
      </c>
      <c r="L177" s="146">
        <f>หนองบัวลำภู!AL86</f>
        <v>2054282.6400000001</v>
      </c>
      <c r="M177" s="146">
        <f>หนองบัวลำภู!AM86</f>
        <v>2058959.74</v>
      </c>
      <c r="N177" s="142"/>
      <c r="O177" s="142"/>
      <c r="P177" s="142"/>
      <c r="Q177" s="134">
        <f t="shared" si="16"/>
        <v>-4677.0999999998603</v>
      </c>
      <c r="R177" s="135">
        <f t="shared" si="17"/>
        <v>577.53236997469787</v>
      </c>
    </row>
    <row r="178" spans="1:18" s="153" customFormat="1" x14ac:dyDescent="0.35">
      <c r="A178" s="147">
        <v>6</v>
      </c>
      <c r="B178" s="148" t="s">
        <v>63</v>
      </c>
      <c r="C178" s="148"/>
      <c r="D178" s="148"/>
      <c r="E178" s="148" t="s">
        <v>77</v>
      </c>
      <c r="F178" s="148"/>
      <c r="G178" s="148" t="s">
        <v>299</v>
      </c>
      <c r="H178" s="154">
        <f>SUM(H170:H177)</f>
        <v>26689</v>
      </c>
      <c r="I178" s="147"/>
      <c r="J178" s="150">
        <f>SUM(J170:J177)</f>
        <v>4255415.4000000004</v>
      </c>
      <c r="K178" s="150">
        <f t="shared" ref="K178:M178" si="20">SUM(K170:K177)</f>
        <v>4489181.37</v>
      </c>
      <c r="L178" s="150">
        <f t="shared" si="20"/>
        <v>14268936.100000001</v>
      </c>
      <c r="M178" s="150">
        <f t="shared" si="20"/>
        <v>13177586.24</v>
      </c>
      <c r="N178" s="148">
        <v>7</v>
      </c>
      <c r="O178" s="148">
        <v>7</v>
      </c>
      <c r="P178" s="148">
        <f>N178-O178</f>
        <v>0</v>
      </c>
      <c r="Q178" s="151">
        <f t="shared" si="16"/>
        <v>1091349.8600000013</v>
      </c>
      <c r="R178" s="152">
        <f t="shared" si="17"/>
        <v>534.63734497358473</v>
      </c>
    </row>
    <row r="179" spans="1:18" s="153" customFormat="1" ht="21.75" thickBot="1" x14ac:dyDescent="0.4">
      <c r="A179" s="162"/>
      <c r="B179" s="163" t="s">
        <v>63</v>
      </c>
      <c r="C179" s="163" t="s">
        <v>63</v>
      </c>
      <c r="D179" s="163" t="s">
        <v>63</v>
      </c>
      <c r="E179" s="163" t="s">
        <v>63</v>
      </c>
      <c r="F179" s="163"/>
      <c r="G179" s="163" t="s">
        <v>300</v>
      </c>
      <c r="H179" s="164">
        <f>H105+H119+H135+H154+H169+H178</f>
        <v>334001</v>
      </c>
      <c r="I179" s="162"/>
      <c r="J179" s="165">
        <f>J105+J119+J135+J154+J169+J178</f>
        <v>32621193.319999993</v>
      </c>
      <c r="K179" s="166">
        <f>K105+K119+K135+K154+K169+K178</f>
        <v>37726760.279999994</v>
      </c>
      <c r="L179" s="165">
        <f t="shared" ref="L179" si="21">L105+L119+L135+L154+L169+L178</f>
        <v>169086451.78999999</v>
      </c>
      <c r="M179" s="165">
        <f>M105+M119+M135+M154+M169+M178</f>
        <v>167348574.50000003</v>
      </c>
      <c r="N179" s="163">
        <f>N105+N119+N135+N154+N169+N178</f>
        <v>83</v>
      </c>
      <c r="O179" s="163">
        <f>O105+O119+O135+O154+O169+O178</f>
        <v>83</v>
      </c>
      <c r="P179" s="163">
        <f>N179-O179</f>
        <v>0</v>
      </c>
      <c r="Q179" s="151">
        <f t="shared" si="16"/>
        <v>1737877.2899999619</v>
      </c>
      <c r="R179" s="152">
        <f t="shared" si="17"/>
        <v>506.24534594207802</v>
      </c>
    </row>
    <row r="180" spans="1:18" s="153" customFormat="1" ht="22.5" thickTop="1" thickBot="1" x14ac:dyDescent="0.4">
      <c r="A180" s="167"/>
      <c r="B180" s="168"/>
      <c r="C180" s="168"/>
      <c r="D180" s="168"/>
      <c r="E180" s="311" t="s">
        <v>301</v>
      </c>
      <c r="F180" s="312"/>
      <c r="G180" s="313"/>
      <c r="H180" s="169"/>
      <c r="I180" s="167"/>
      <c r="J180" s="170">
        <f>J179/O179</f>
        <v>393026.42554216861</v>
      </c>
      <c r="K180" s="171">
        <f>K179/O179</f>
        <v>454539.28048192762</v>
      </c>
      <c r="L180" s="170">
        <f>L179/O179</f>
        <v>2037186.1661445783</v>
      </c>
      <c r="M180" s="170">
        <f>M179/O179</f>
        <v>2016247.885542169</v>
      </c>
      <c r="N180" s="168"/>
      <c r="O180" s="168"/>
      <c r="P180" s="168"/>
      <c r="Q180" s="134">
        <f t="shared" si="16"/>
        <v>20938.280602409272</v>
      </c>
      <c r="R180" s="135"/>
    </row>
    <row r="181" spans="1:18" s="153" customFormat="1" ht="21.75" thickTop="1" x14ac:dyDescent="0.35">
      <c r="A181" s="178">
        <v>1</v>
      </c>
      <c r="B181" s="179" t="s">
        <v>64</v>
      </c>
      <c r="C181" s="179" t="s">
        <v>302</v>
      </c>
      <c r="D181" s="179" t="s">
        <v>303</v>
      </c>
      <c r="E181" s="179" t="s">
        <v>43</v>
      </c>
      <c r="F181" s="179" t="s">
        <v>304</v>
      </c>
      <c r="G181" s="179" t="s">
        <v>43</v>
      </c>
      <c r="H181" s="180"/>
      <c r="I181" s="178"/>
      <c r="J181" s="181"/>
      <c r="K181" s="182"/>
      <c r="L181" s="183"/>
      <c r="M181" s="183"/>
      <c r="N181" s="184"/>
      <c r="O181" s="184"/>
      <c r="P181" s="184"/>
      <c r="Q181" s="151"/>
      <c r="R181" s="152"/>
    </row>
    <row r="182" spans="1:18" x14ac:dyDescent="0.35">
      <c r="A182" s="141">
        <v>2</v>
      </c>
      <c r="B182" s="142" t="s">
        <v>64</v>
      </c>
      <c r="C182" s="142" t="s">
        <v>302</v>
      </c>
      <c r="D182" s="142" t="s">
        <v>303</v>
      </c>
      <c r="E182" s="142" t="s">
        <v>43</v>
      </c>
      <c r="F182" s="142" t="s">
        <v>180</v>
      </c>
      <c r="G182" s="142" t="s">
        <v>817</v>
      </c>
      <c r="H182" s="143">
        <v>6923</v>
      </c>
      <c r="I182" s="141">
        <v>5</v>
      </c>
      <c r="J182" s="144">
        <f>อุดรธานี!F10</f>
        <v>922823.9</v>
      </c>
      <c r="K182" s="145">
        <f>อุดรธานี!AO10</f>
        <v>1357914.27</v>
      </c>
      <c r="L182" s="146">
        <f>อุดรธานี!AP10</f>
        <v>4013130.9400000004</v>
      </c>
      <c r="M182" s="146">
        <f>อุดรธานี!AQ10</f>
        <v>3335447.44</v>
      </c>
      <c r="N182" s="142"/>
      <c r="O182" s="142"/>
      <c r="P182" s="142"/>
      <c r="Q182" s="134">
        <f t="shared" si="16"/>
        <v>677683.50000000047</v>
      </c>
      <c r="R182" s="135">
        <f t="shared" si="17"/>
        <v>579.68091001011123</v>
      </c>
    </row>
    <row r="183" spans="1:18" x14ac:dyDescent="0.35">
      <c r="A183" s="141">
        <v>3</v>
      </c>
      <c r="B183" s="142" t="s">
        <v>64</v>
      </c>
      <c r="C183" s="142" t="s">
        <v>302</v>
      </c>
      <c r="D183" s="142" t="s">
        <v>303</v>
      </c>
      <c r="E183" s="142" t="s">
        <v>43</v>
      </c>
      <c r="F183" s="142" t="s">
        <v>180</v>
      </c>
      <c r="G183" s="142" t="s">
        <v>818</v>
      </c>
      <c r="H183" s="143">
        <v>7817</v>
      </c>
      <c r="I183" s="141">
        <v>5</v>
      </c>
      <c r="J183" s="144">
        <f>อุดรธานี!F11</f>
        <v>385526.17</v>
      </c>
      <c r="K183" s="145">
        <f>อุดรธานี!AO11</f>
        <v>1238553.3500000001</v>
      </c>
      <c r="L183" s="146">
        <f>อุดรธานี!AP11</f>
        <v>3530669.34</v>
      </c>
      <c r="M183" s="146">
        <f>อุดรธานี!AQ11</f>
        <v>3292820.46</v>
      </c>
      <c r="N183" s="142"/>
      <c r="O183" s="142"/>
      <c r="P183" s="142"/>
      <c r="Q183" s="134">
        <f t="shared" si="16"/>
        <v>237848.87999999989</v>
      </c>
      <c r="R183" s="135">
        <f t="shared" si="17"/>
        <v>451.66551618267874</v>
      </c>
    </row>
    <row r="184" spans="1:18" x14ac:dyDescent="0.35">
      <c r="A184" s="141">
        <v>4</v>
      </c>
      <c r="B184" s="142" t="s">
        <v>64</v>
      </c>
      <c r="C184" s="142" t="s">
        <v>302</v>
      </c>
      <c r="D184" s="142" t="s">
        <v>303</v>
      </c>
      <c r="E184" s="142" t="s">
        <v>43</v>
      </c>
      <c r="F184" s="142" t="s">
        <v>180</v>
      </c>
      <c r="G184" s="142" t="s">
        <v>819</v>
      </c>
      <c r="H184" s="143">
        <v>11016</v>
      </c>
      <c r="I184" s="141">
        <v>5</v>
      </c>
      <c r="J184" s="144">
        <f>อุดรธานี!F12</f>
        <v>2976000.36</v>
      </c>
      <c r="K184" s="145">
        <f>อุดรธานี!AO12</f>
        <v>3306415.86</v>
      </c>
      <c r="L184" s="146">
        <f>อุดรธานี!AP12</f>
        <v>3696976.8200000003</v>
      </c>
      <c r="M184" s="146">
        <f>อุดรธานี!AQ12</f>
        <v>4072436.12</v>
      </c>
      <c r="N184" s="142"/>
      <c r="O184" s="142"/>
      <c r="P184" s="142"/>
      <c r="Q184" s="134">
        <f t="shared" si="16"/>
        <v>-375459.29999999981</v>
      </c>
      <c r="R184" s="135">
        <f t="shared" si="17"/>
        <v>335.6006554103123</v>
      </c>
    </row>
    <row r="185" spans="1:18" x14ac:dyDescent="0.35">
      <c r="A185" s="141">
        <v>5</v>
      </c>
      <c r="B185" s="142" t="s">
        <v>64</v>
      </c>
      <c r="C185" s="142" t="s">
        <v>302</v>
      </c>
      <c r="D185" s="142" t="s">
        <v>303</v>
      </c>
      <c r="E185" s="142" t="s">
        <v>43</v>
      </c>
      <c r="F185" s="142" t="s">
        <v>180</v>
      </c>
      <c r="G185" s="142" t="s">
        <v>820</v>
      </c>
      <c r="H185" s="143">
        <v>5402</v>
      </c>
      <c r="I185" s="141">
        <v>4</v>
      </c>
      <c r="J185" s="144">
        <f>อุดรธานี!F13</f>
        <v>1324471.78</v>
      </c>
      <c r="K185" s="145">
        <f>อุดรธานี!AO13</f>
        <v>1492405</v>
      </c>
      <c r="L185" s="146">
        <f>อุดรธานี!AP13</f>
        <v>3079958.21</v>
      </c>
      <c r="M185" s="146">
        <f>อุดรธานี!AQ13</f>
        <v>3088462.49</v>
      </c>
      <c r="N185" s="142"/>
      <c r="O185" s="142"/>
      <c r="P185" s="142"/>
      <c r="Q185" s="134">
        <f t="shared" si="16"/>
        <v>-8504.2800000002608</v>
      </c>
      <c r="R185" s="135">
        <f t="shared" si="17"/>
        <v>570.15146427249169</v>
      </c>
    </row>
    <row r="186" spans="1:18" x14ac:dyDescent="0.35">
      <c r="A186" s="141">
        <v>6</v>
      </c>
      <c r="B186" s="142" t="s">
        <v>64</v>
      </c>
      <c r="C186" s="142" t="s">
        <v>302</v>
      </c>
      <c r="D186" s="142" t="s">
        <v>303</v>
      </c>
      <c r="E186" s="142" t="s">
        <v>43</v>
      </c>
      <c r="F186" s="142" t="s">
        <v>180</v>
      </c>
      <c r="G186" s="142" t="s">
        <v>821</v>
      </c>
      <c r="H186" s="143">
        <v>4500</v>
      </c>
      <c r="I186" s="141">
        <v>3</v>
      </c>
      <c r="J186" s="144">
        <f>อุดรธานี!F14</f>
        <v>456160.88</v>
      </c>
      <c r="K186" s="145">
        <f>อุดรธานี!AO14</f>
        <v>619901.41</v>
      </c>
      <c r="L186" s="146">
        <f>อุดรธานี!AP14</f>
        <v>2231812.1800000002</v>
      </c>
      <c r="M186" s="146">
        <f>อุดรธานี!AQ14</f>
        <v>2613818.7400000002</v>
      </c>
      <c r="N186" s="142"/>
      <c r="O186" s="142"/>
      <c r="P186" s="142"/>
      <c r="Q186" s="134">
        <f t="shared" si="16"/>
        <v>-382006.56000000006</v>
      </c>
      <c r="R186" s="135">
        <f t="shared" si="17"/>
        <v>495.95826222222223</v>
      </c>
    </row>
    <row r="187" spans="1:18" x14ac:dyDescent="0.35">
      <c r="A187" s="141">
        <v>7</v>
      </c>
      <c r="B187" s="142" t="s">
        <v>64</v>
      </c>
      <c r="C187" s="142" t="s">
        <v>302</v>
      </c>
      <c r="D187" s="142" t="s">
        <v>303</v>
      </c>
      <c r="E187" s="142" t="s">
        <v>43</v>
      </c>
      <c r="F187" s="142" t="s">
        <v>180</v>
      </c>
      <c r="G187" s="142" t="s">
        <v>822</v>
      </c>
      <c r="H187" s="143">
        <v>8215</v>
      </c>
      <c r="I187" s="141">
        <v>5</v>
      </c>
      <c r="J187" s="144">
        <f>อุดรธานี!F15</f>
        <v>1916871.16</v>
      </c>
      <c r="K187" s="145">
        <f>อุดรธานี!AO15</f>
        <v>2579889.31</v>
      </c>
      <c r="L187" s="146">
        <f>อุดรธานี!AP15</f>
        <v>3775325.87</v>
      </c>
      <c r="M187" s="146">
        <f>อุดรธานี!AQ15</f>
        <v>4735696.49</v>
      </c>
      <c r="N187" s="142"/>
      <c r="O187" s="142"/>
      <c r="P187" s="142"/>
      <c r="Q187" s="134">
        <f t="shared" si="16"/>
        <v>-960370.62000000011</v>
      </c>
      <c r="R187" s="135">
        <f t="shared" si="17"/>
        <v>459.56492635423007</v>
      </c>
    </row>
    <row r="188" spans="1:18" x14ac:dyDescent="0.35">
      <c r="A188" s="141">
        <v>8</v>
      </c>
      <c r="B188" s="142" t="s">
        <v>64</v>
      </c>
      <c r="C188" s="142" t="s">
        <v>302</v>
      </c>
      <c r="D188" s="142" t="s">
        <v>303</v>
      </c>
      <c r="E188" s="142" t="s">
        <v>43</v>
      </c>
      <c r="F188" s="142" t="s">
        <v>180</v>
      </c>
      <c r="G188" s="142" t="s">
        <v>823</v>
      </c>
      <c r="H188" s="143">
        <v>8736</v>
      </c>
      <c r="I188" s="141">
        <v>5</v>
      </c>
      <c r="J188" s="144">
        <f>อุดรธานี!F16</f>
        <v>1981452.21</v>
      </c>
      <c r="K188" s="145">
        <f>อุดรธานี!AO16</f>
        <v>2430698.3099999996</v>
      </c>
      <c r="L188" s="146">
        <f>อุดรธานี!AP16</f>
        <v>4247206.1500000004</v>
      </c>
      <c r="M188" s="146">
        <f>อุดรธานี!AQ16</f>
        <v>3462991.76</v>
      </c>
      <c r="N188" s="142"/>
      <c r="O188" s="142"/>
      <c r="P188" s="142"/>
      <c r="Q188" s="134">
        <f t="shared" si="16"/>
        <v>784214.3900000006</v>
      </c>
      <c r="R188" s="135">
        <f t="shared" si="17"/>
        <v>486.1728651556777</v>
      </c>
    </row>
    <row r="189" spans="1:18" x14ac:dyDescent="0.35">
      <c r="A189" s="141">
        <v>9</v>
      </c>
      <c r="B189" s="142" t="s">
        <v>64</v>
      </c>
      <c r="C189" s="142" t="s">
        <v>302</v>
      </c>
      <c r="D189" s="142" t="s">
        <v>303</v>
      </c>
      <c r="E189" s="142" t="s">
        <v>43</v>
      </c>
      <c r="F189" s="142" t="s">
        <v>180</v>
      </c>
      <c r="G189" s="142" t="s">
        <v>824</v>
      </c>
      <c r="H189" s="143">
        <v>4649</v>
      </c>
      <c r="I189" s="141">
        <v>4</v>
      </c>
      <c r="J189" s="144">
        <f>อุดรธานี!F17</f>
        <v>667074.54</v>
      </c>
      <c r="K189" s="145">
        <f>อุดรธานี!AO17</f>
        <v>740891.77</v>
      </c>
      <c r="L189" s="146">
        <f>อุดรธานี!AP17</f>
        <v>2969367.7800000003</v>
      </c>
      <c r="M189" s="146">
        <f>อุดรธานี!AQ17</f>
        <v>3348322.6</v>
      </c>
      <c r="N189" s="142"/>
      <c r="O189" s="142"/>
      <c r="P189" s="142"/>
      <c r="Q189" s="134">
        <f t="shared" si="16"/>
        <v>-378954.81999999983</v>
      </c>
      <c r="R189" s="135">
        <f t="shared" si="17"/>
        <v>638.71107334910744</v>
      </c>
    </row>
    <row r="190" spans="1:18" x14ac:dyDescent="0.35">
      <c r="A190" s="141">
        <v>10</v>
      </c>
      <c r="B190" s="142" t="s">
        <v>64</v>
      </c>
      <c r="C190" s="142" t="s">
        <v>302</v>
      </c>
      <c r="D190" s="142" t="s">
        <v>303</v>
      </c>
      <c r="E190" s="142" t="s">
        <v>43</v>
      </c>
      <c r="F190" s="142" t="s">
        <v>180</v>
      </c>
      <c r="G190" s="142" t="s">
        <v>825</v>
      </c>
      <c r="H190" s="143">
        <v>8434</v>
      </c>
      <c r="I190" s="141">
        <v>5</v>
      </c>
      <c r="J190" s="144">
        <f>อุดรธานี!F18</f>
        <v>1487361.59</v>
      </c>
      <c r="K190" s="145">
        <f>อุดรธานี!AO18</f>
        <v>1651900.74</v>
      </c>
      <c r="L190" s="146">
        <f>อุดรธานี!AP18</f>
        <v>4123779.25</v>
      </c>
      <c r="M190" s="146">
        <f>อุดรธานี!AQ18</f>
        <v>4259296.2300000004</v>
      </c>
      <c r="N190" s="142"/>
      <c r="O190" s="142"/>
      <c r="P190" s="142"/>
      <c r="Q190" s="134">
        <f t="shared" si="16"/>
        <v>-135516.98000000045</v>
      </c>
      <c r="R190" s="135">
        <f t="shared" si="17"/>
        <v>488.94702987906095</v>
      </c>
    </row>
    <row r="191" spans="1:18" x14ac:dyDescent="0.35">
      <c r="A191" s="141">
        <v>11</v>
      </c>
      <c r="B191" s="142" t="s">
        <v>64</v>
      </c>
      <c r="C191" s="142" t="s">
        <v>302</v>
      </c>
      <c r="D191" s="142" t="s">
        <v>303</v>
      </c>
      <c r="E191" s="142" t="s">
        <v>43</v>
      </c>
      <c r="F191" s="142" t="s">
        <v>180</v>
      </c>
      <c r="G191" s="142" t="s">
        <v>826</v>
      </c>
      <c r="H191" s="143">
        <v>9149</v>
      </c>
      <c r="I191" s="141">
        <v>5</v>
      </c>
      <c r="J191" s="144">
        <f>อุดรธานี!F19</f>
        <v>2446926.09</v>
      </c>
      <c r="K191" s="145">
        <f>อุดรธานี!AO19</f>
        <v>2547666.41</v>
      </c>
      <c r="L191" s="146">
        <f>อุดรธานี!AP19</f>
        <v>4553570.66</v>
      </c>
      <c r="M191" s="146">
        <f>อุดรธานี!AQ19</f>
        <v>4508598.1899999995</v>
      </c>
      <c r="N191" s="142"/>
      <c r="O191" s="142"/>
      <c r="P191" s="142"/>
      <c r="Q191" s="134">
        <f t="shared" si="16"/>
        <v>44972.470000000671</v>
      </c>
      <c r="R191" s="135">
        <f t="shared" si="17"/>
        <v>497.71239042518312</v>
      </c>
    </row>
    <row r="192" spans="1:18" x14ac:dyDescent="0.35">
      <c r="A192" s="141">
        <v>12</v>
      </c>
      <c r="B192" s="142" t="s">
        <v>64</v>
      </c>
      <c r="C192" s="142" t="s">
        <v>302</v>
      </c>
      <c r="D192" s="142" t="s">
        <v>303</v>
      </c>
      <c r="E192" s="142" t="s">
        <v>43</v>
      </c>
      <c r="F192" s="142" t="s">
        <v>180</v>
      </c>
      <c r="G192" s="142" t="s">
        <v>827</v>
      </c>
      <c r="H192" s="143">
        <v>6199</v>
      </c>
      <c r="I192" s="141">
        <v>5</v>
      </c>
      <c r="J192" s="144">
        <f>อุดรธานี!F20</f>
        <v>1786746.48</v>
      </c>
      <c r="K192" s="145">
        <f>อุดรธานี!AO20</f>
        <v>2212401.7799999998</v>
      </c>
      <c r="L192" s="146">
        <f>อุดรธานี!AP20</f>
        <v>4641605.57</v>
      </c>
      <c r="M192" s="146">
        <f>อุดรธานี!AQ20</f>
        <v>4368100.5699999994</v>
      </c>
      <c r="N192" s="142"/>
      <c r="O192" s="142"/>
      <c r="P192" s="142"/>
      <c r="Q192" s="134">
        <f t="shared" si="16"/>
        <v>273505.00000000093</v>
      </c>
      <c r="R192" s="135">
        <f t="shared" si="17"/>
        <v>748.76682852072918</v>
      </c>
    </row>
    <row r="193" spans="1:18" x14ac:dyDescent="0.35">
      <c r="A193" s="141">
        <v>13</v>
      </c>
      <c r="B193" s="142" t="s">
        <v>64</v>
      </c>
      <c r="C193" s="142" t="s">
        <v>302</v>
      </c>
      <c r="D193" s="142" t="s">
        <v>303</v>
      </c>
      <c r="E193" s="142" t="s">
        <v>43</v>
      </c>
      <c r="F193" s="142" t="s">
        <v>180</v>
      </c>
      <c r="G193" s="142" t="s">
        <v>828</v>
      </c>
      <c r="H193" s="143">
        <v>5135</v>
      </c>
      <c r="I193" s="141">
        <v>4</v>
      </c>
      <c r="J193" s="144">
        <f>อุดรธานี!F21</f>
        <v>450524.26</v>
      </c>
      <c r="K193" s="145">
        <f>อุดรธานี!AO21</f>
        <v>756210.24</v>
      </c>
      <c r="L193" s="146">
        <f>อุดรธานี!AP21</f>
        <v>3032937.3200000003</v>
      </c>
      <c r="M193" s="146">
        <f>อุดรธานี!AQ21</f>
        <v>2973460.43</v>
      </c>
      <c r="N193" s="142"/>
      <c r="O193" s="142"/>
      <c r="P193" s="142"/>
      <c r="Q193" s="134">
        <f t="shared" si="16"/>
        <v>59476.89000000013</v>
      </c>
      <c r="R193" s="135">
        <f t="shared" si="17"/>
        <v>590.64017916260957</v>
      </c>
    </row>
    <row r="194" spans="1:18" x14ac:dyDescent="0.35">
      <c r="A194" s="141">
        <v>14</v>
      </c>
      <c r="B194" s="142" t="s">
        <v>64</v>
      </c>
      <c r="C194" s="142" t="s">
        <v>302</v>
      </c>
      <c r="D194" s="142" t="s">
        <v>303</v>
      </c>
      <c r="E194" s="142" t="s">
        <v>43</v>
      </c>
      <c r="F194" s="142" t="s">
        <v>180</v>
      </c>
      <c r="G194" s="142" t="s">
        <v>829</v>
      </c>
      <c r="H194" s="143">
        <v>10482</v>
      </c>
      <c r="I194" s="141">
        <v>5</v>
      </c>
      <c r="J194" s="144">
        <f>อุดรธานี!F22</f>
        <v>2704888.43</v>
      </c>
      <c r="K194" s="145">
        <f>อุดรธานี!AO22</f>
        <v>3043948.8000000003</v>
      </c>
      <c r="L194" s="146">
        <f>อุดรธานี!AP22</f>
        <v>5084175.67</v>
      </c>
      <c r="M194" s="146">
        <f>อุดรธานี!AQ22</f>
        <v>5036195.22</v>
      </c>
      <c r="N194" s="142"/>
      <c r="O194" s="142"/>
      <c r="P194" s="142"/>
      <c r="Q194" s="134">
        <f t="shared" si="16"/>
        <v>47980.450000000186</v>
      </c>
      <c r="R194" s="135">
        <f t="shared" si="17"/>
        <v>485.0387015836672</v>
      </c>
    </row>
    <row r="195" spans="1:18" x14ac:dyDescent="0.35">
      <c r="A195" s="141">
        <v>15</v>
      </c>
      <c r="B195" s="142" t="s">
        <v>64</v>
      </c>
      <c r="C195" s="142" t="s">
        <v>302</v>
      </c>
      <c r="D195" s="142" t="s">
        <v>303</v>
      </c>
      <c r="E195" s="142" t="s">
        <v>43</v>
      </c>
      <c r="F195" s="142" t="s">
        <v>180</v>
      </c>
      <c r="G195" s="142" t="s">
        <v>830</v>
      </c>
      <c r="H195" s="143">
        <v>8929</v>
      </c>
      <c r="I195" s="141">
        <v>5</v>
      </c>
      <c r="J195" s="144">
        <f>อุดรธานี!F23</f>
        <v>389106.52</v>
      </c>
      <c r="K195" s="145">
        <f>อุดรธานี!AO23</f>
        <v>608994.42999999993</v>
      </c>
      <c r="L195" s="146">
        <f>อุดรธานี!AP23</f>
        <v>4071120.6900000004</v>
      </c>
      <c r="M195" s="146">
        <f>อุดรธานี!AQ23</f>
        <v>4204179.3999999994</v>
      </c>
      <c r="N195" s="142"/>
      <c r="O195" s="142"/>
      <c r="P195" s="142"/>
      <c r="Q195" s="134">
        <f t="shared" si="16"/>
        <v>-133058.70999999903</v>
      </c>
      <c r="R195" s="135">
        <f t="shared" si="17"/>
        <v>455.94363198566475</v>
      </c>
    </row>
    <row r="196" spans="1:18" x14ac:dyDescent="0.35">
      <c r="A196" s="141">
        <v>16</v>
      </c>
      <c r="B196" s="142" t="s">
        <v>64</v>
      </c>
      <c r="C196" s="142" t="s">
        <v>302</v>
      </c>
      <c r="D196" s="142" t="s">
        <v>303</v>
      </c>
      <c r="E196" s="142" t="s">
        <v>43</v>
      </c>
      <c r="F196" s="142" t="s">
        <v>180</v>
      </c>
      <c r="G196" s="142" t="s">
        <v>831</v>
      </c>
      <c r="H196" s="143">
        <v>13938</v>
      </c>
      <c r="I196" s="141">
        <v>5</v>
      </c>
      <c r="J196" s="144">
        <f>อุดรธานี!F24</f>
        <v>2476048.59</v>
      </c>
      <c r="K196" s="145">
        <f>อุดรธานี!AO24</f>
        <v>2781360.1999999997</v>
      </c>
      <c r="L196" s="146">
        <f>อุดรธานี!AP24</f>
        <v>5929641.7899999991</v>
      </c>
      <c r="M196" s="146">
        <f>อุดรธานี!AQ24</f>
        <v>5957277.1999999993</v>
      </c>
      <c r="N196" s="142"/>
      <c r="O196" s="142"/>
      <c r="P196" s="142"/>
      <c r="Q196" s="134">
        <f t="shared" si="16"/>
        <v>-27635.410000000149</v>
      </c>
      <c r="R196" s="135">
        <f t="shared" si="17"/>
        <v>425.42988879322706</v>
      </c>
    </row>
    <row r="197" spans="1:18" x14ac:dyDescent="0.35">
      <c r="A197" s="141">
        <v>17</v>
      </c>
      <c r="B197" s="142" t="s">
        <v>64</v>
      </c>
      <c r="C197" s="142" t="s">
        <v>302</v>
      </c>
      <c r="D197" s="142" t="s">
        <v>303</v>
      </c>
      <c r="E197" s="142" t="s">
        <v>43</v>
      </c>
      <c r="F197" s="142" t="s">
        <v>180</v>
      </c>
      <c r="G197" s="142" t="s">
        <v>832</v>
      </c>
      <c r="H197" s="143">
        <v>6484</v>
      </c>
      <c r="I197" s="141">
        <v>5</v>
      </c>
      <c r="J197" s="144">
        <f>อุดรธานี!F25</f>
        <v>1343826.65</v>
      </c>
      <c r="K197" s="145">
        <f>อุดรธานี!AO25</f>
        <v>1673160.39</v>
      </c>
      <c r="L197" s="146">
        <f>อุดรธานี!AP25</f>
        <v>4201790.01</v>
      </c>
      <c r="M197" s="146">
        <f>อุดรธานี!AQ25</f>
        <v>4036747.28</v>
      </c>
      <c r="N197" s="142"/>
      <c r="O197" s="142"/>
      <c r="P197" s="142"/>
      <c r="Q197" s="134">
        <f t="shared" si="16"/>
        <v>165042.72999999998</v>
      </c>
      <c r="R197" s="135">
        <f t="shared" si="17"/>
        <v>648.02436921653293</v>
      </c>
    </row>
    <row r="198" spans="1:18" x14ac:dyDescent="0.35">
      <c r="A198" s="141">
        <v>18</v>
      </c>
      <c r="B198" s="142" t="s">
        <v>64</v>
      </c>
      <c r="C198" s="142" t="s">
        <v>302</v>
      </c>
      <c r="D198" s="142" t="s">
        <v>303</v>
      </c>
      <c r="E198" s="142" t="s">
        <v>43</v>
      </c>
      <c r="F198" s="142" t="s">
        <v>180</v>
      </c>
      <c r="G198" s="142" t="s">
        <v>833</v>
      </c>
      <c r="H198" s="143">
        <v>4852</v>
      </c>
      <c r="I198" s="141">
        <v>4</v>
      </c>
      <c r="J198" s="144">
        <f>อุดรธานี!F26</f>
        <v>1010302.59</v>
      </c>
      <c r="K198" s="145">
        <f>อุดรธานี!AO26</f>
        <v>1325962.52</v>
      </c>
      <c r="L198" s="146">
        <f>อุดรธานี!AP26</f>
        <v>2252090.7000000002</v>
      </c>
      <c r="M198" s="146">
        <f>อุดรธานี!AQ26</f>
        <v>2449541.02</v>
      </c>
      <c r="N198" s="142"/>
      <c r="O198" s="142"/>
      <c r="P198" s="142"/>
      <c r="Q198" s="134">
        <f t="shared" si="16"/>
        <v>-197450.31999999983</v>
      </c>
      <c r="R198" s="135">
        <f t="shared" si="17"/>
        <v>464.15719291014017</v>
      </c>
    </row>
    <row r="199" spans="1:18" x14ac:dyDescent="0.35">
      <c r="A199" s="141">
        <v>19</v>
      </c>
      <c r="B199" s="142" t="s">
        <v>64</v>
      </c>
      <c r="C199" s="142" t="s">
        <v>302</v>
      </c>
      <c r="D199" s="142" t="s">
        <v>303</v>
      </c>
      <c r="E199" s="142" t="s">
        <v>43</v>
      </c>
      <c r="F199" s="142" t="s">
        <v>180</v>
      </c>
      <c r="G199" s="142" t="s">
        <v>834</v>
      </c>
      <c r="H199" s="143">
        <v>5055</v>
      </c>
      <c r="I199" s="141">
        <v>4</v>
      </c>
      <c r="J199" s="144">
        <f>อุดรธานี!F27</f>
        <v>485676.43</v>
      </c>
      <c r="K199" s="145">
        <f>อุดรธานี!AO27</f>
        <v>1043880.2000000001</v>
      </c>
      <c r="L199" s="146">
        <f>อุดรธานี!AP27</f>
        <v>2743745.3099999996</v>
      </c>
      <c r="M199" s="146">
        <f>อุดรธานี!AQ27</f>
        <v>2935742.71</v>
      </c>
      <c r="N199" s="142"/>
      <c r="O199" s="142"/>
      <c r="P199" s="142"/>
      <c r="Q199" s="134">
        <f t="shared" ref="Q199:Q261" si="22">L199-M199</f>
        <v>-191997.40000000037</v>
      </c>
      <c r="R199" s="135">
        <f t="shared" ref="R199:R261" si="23">L199/H199</f>
        <v>542.77849851632038</v>
      </c>
    </row>
    <row r="200" spans="1:18" x14ac:dyDescent="0.35">
      <c r="A200" s="141">
        <v>20</v>
      </c>
      <c r="B200" s="142" t="s">
        <v>64</v>
      </c>
      <c r="C200" s="142" t="s">
        <v>302</v>
      </c>
      <c r="D200" s="142" t="s">
        <v>303</v>
      </c>
      <c r="E200" s="142" t="s">
        <v>43</v>
      </c>
      <c r="F200" s="142" t="s">
        <v>180</v>
      </c>
      <c r="G200" s="142" t="s">
        <v>835</v>
      </c>
      <c r="H200" s="143">
        <v>5073</v>
      </c>
      <c r="I200" s="141">
        <v>4</v>
      </c>
      <c r="J200" s="144">
        <f>อุดรธานี!F28</f>
        <v>1247460.69</v>
      </c>
      <c r="K200" s="145">
        <f>อุดรธานี!AO28</f>
        <v>1402752.51</v>
      </c>
      <c r="L200" s="146">
        <f>อุดรธานี!AP28</f>
        <v>3730699.1</v>
      </c>
      <c r="M200" s="146">
        <f>อุดรธานี!AQ28</f>
        <v>3184896.18</v>
      </c>
      <c r="N200" s="142"/>
      <c r="O200" s="142"/>
      <c r="P200" s="142"/>
      <c r="Q200" s="134">
        <f t="shared" si="22"/>
        <v>545802.91999999993</v>
      </c>
      <c r="R200" s="135">
        <f t="shared" si="23"/>
        <v>735.40293711807612</v>
      </c>
    </row>
    <row r="201" spans="1:18" x14ac:dyDescent="0.35">
      <c r="A201" s="141">
        <v>21</v>
      </c>
      <c r="B201" s="142" t="s">
        <v>64</v>
      </c>
      <c r="C201" s="142" t="s">
        <v>302</v>
      </c>
      <c r="D201" s="142" t="s">
        <v>303</v>
      </c>
      <c r="E201" s="142" t="s">
        <v>43</v>
      </c>
      <c r="F201" s="142" t="s">
        <v>180</v>
      </c>
      <c r="G201" s="142" t="s">
        <v>836</v>
      </c>
      <c r="H201" s="143">
        <v>4573</v>
      </c>
      <c r="I201" s="141">
        <v>4</v>
      </c>
      <c r="J201" s="144">
        <f>อุดรธานี!F29</f>
        <v>435691.67</v>
      </c>
      <c r="K201" s="145">
        <f>อุดรธานี!AO29</f>
        <v>715318.27</v>
      </c>
      <c r="L201" s="146">
        <f>อุดรธานี!AP29</f>
        <v>2694736.76</v>
      </c>
      <c r="M201" s="146">
        <f>อุดรธานี!AQ29</f>
        <v>3148525.5500000003</v>
      </c>
      <c r="N201" s="142"/>
      <c r="O201" s="142"/>
      <c r="P201" s="142"/>
      <c r="Q201" s="134">
        <f t="shared" si="22"/>
        <v>-453788.7900000005</v>
      </c>
      <c r="R201" s="135">
        <f t="shared" si="23"/>
        <v>589.27110430789412</v>
      </c>
    </row>
    <row r="202" spans="1:18" x14ac:dyDescent="0.35">
      <c r="A202" s="141">
        <v>22</v>
      </c>
      <c r="B202" s="142" t="s">
        <v>64</v>
      </c>
      <c r="C202" s="142" t="s">
        <v>302</v>
      </c>
      <c r="D202" s="142" t="s">
        <v>303</v>
      </c>
      <c r="E202" s="142" t="s">
        <v>43</v>
      </c>
      <c r="F202" s="142" t="s">
        <v>180</v>
      </c>
      <c r="G202" s="142" t="s">
        <v>837</v>
      </c>
      <c r="H202" s="143">
        <v>7350</v>
      </c>
      <c r="I202" s="141">
        <v>5</v>
      </c>
      <c r="J202" s="144">
        <f>อุดรธานี!F30</f>
        <v>1466223.63</v>
      </c>
      <c r="K202" s="145">
        <f>อุดรธานี!AO30</f>
        <v>1651362.97</v>
      </c>
      <c r="L202" s="146">
        <f>อุดรธานี!AP30</f>
        <v>3682430.96</v>
      </c>
      <c r="M202" s="146">
        <f>อุดรธานี!AQ30</f>
        <v>3618401.8600000003</v>
      </c>
      <c r="N202" s="142"/>
      <c r="O202" s="142"/>
      <c r="P202" s="142"/>
      <c r="Q202" s="134">
        <f t="shared" si="22"/>
        <v>64029.099999999627</v>
      </c>
      <c r="R202" s="135">
        <f t="shared" si="23"/>
        <v>501.01101496598636</v>
      </c>
    </row>
    <row r="203" spans="1:18" x14ac:dyDescent="0.35">
      <c r="A203" s="141">
        <v>23</v>
      </c>
      <c r="B203" s="142" t="s">
        <v>64</v>
      </c>
      <c r="C203" s="142" t="s">
        <v>302</v>
      </c>
      <c r="D203" s="142" t="s">
        <v>303</v>
      </c>
      <c r="E203" s="142" t="s">
        <v>43</v>
      </c>
      <c r="F203" s="142" t="s">
        <v>180</v>
      </c>
      <c r="G203" s="142" t="s">
        <v>838</v>
      </c>
      <c r="H203" s="143">
        <v>5666</v>
      </c>
      <c r="I203" s="141">
        <v>4</v>
      </c>
      <c r="J203" s="144">
        <f>อุดรธานี!F31</f>
        <v>2028928.87</v>
      </c>
      <c r="K203" s="145">
        <f>อุดรธานี!AO31</f>
        <v>2175329.1</v>
      </c>
      <c r="L203" s="146">
        <f>อุดรธานี!AP31</f>
        <v>2591890.23</v>
      </c>
      <c r="M203" s="146">
        <f>อุดรธานี!AQ31</f>
        <v>2437254.5699999998</v>
      </c>
      <c r="N203" s="142"/>
      <c r="O203" s="142"/>
      <c r="P203" s="142"/>
      <c r="Q203" s="134">
        <f t="shared" si="22"/>
        <v>154635.66000000015</v>
      </c>
      <c r="R203" s="135">
        <f t="shared" si="23"/>
        <v>457.44621073067418</v>
      </c>
    </row>
    <row r="204" spans="1:18" x14ac:dyDescent="0.35">
      <c r="A204" s="141">
        <v>24</v>
      </c>
      <c r="B204" s="142" t="s">
        <v>64</v>
      </c>
      <c r="C204" s="142" t="s">
        <v>302</v>
      </c>
      <c r="D204" s="142" t="s">
        <v>303</v>
      </c>
      <c r="E204" s="142" t="s">
        <v>43</v>
      </c>
      <c r="F204" s="142" t="s">
        <v>180</v>
      </c>
      <c r="G204" s="142" t="s">
        <v>839</v>
      </c>
      <c r="H204" s="143">
        <v>5772</v>
      </c>
      <c r="I204" s="141">
        <v>4</v>
      </c>
      <c r="J204" s="144">
        <f>อุดรธานี!F32</f>
        <v>711496.72</v>
      </c>
      <c r="K204" s="145">
        <f>อุดรธานี!AO32</f>
        <v>1093791.3700000001</v>
      </c>
      <c r="L204" s="146">
        <f>อุดรธานี!AP32</f>
        <v>3024330.2</v>
      </c>
      <c r="M204" s="146">
        <f>อุดรธานี!AQ32</f>
        <v>3193399.74</v>
      </c>
      <c r="N204" s="142"/>
      <c r="O204" s="142"/>
      <c r="P204" s="142"/>
      <c r="Q204" s="134">
        <f t="shared" si="22"/>
        <v>-169069.54000000004</v>
      </c>
      <c r="R204" s="135">
        <f t="shared" si="23"/>
        <v>523.96573111573116</v>
      </c>
    </row>
    <row r="205" spans="1:18" x14ac:dyDescent="0.35">
      <c r="A205" s="141">
        <v>25</v>
      </c>
      <c r="B205" s="142" t="s">
        <v>64</v>
      </c>
      <c r="C205" s="142" t="s">
        <v>302</v>
      </c>
      <c r="D205" s="142" t="s">
        <v>303</v>
      </c>
      <c r="E205" s="142" t="s">
        <v>43</v>
      </c>
      <c r="F205" s="142" t="s">
        <v>180</v>
      </c>
      <c r="G205" s="142" t="s">
        <v>840</v>
      </c>
      <c r="H205" s="143">
        <v>3690</v>
      </c>
      <c r="I205" s="141">
        <v>3</v>
      </c>
      <c r="J205" s="144">
        <f>อุดรธานี!F33</f>
        <v>810502.26</v>
      </c>
      <c r="K205" s="145">
        <f>อุดรธานี!AO33</f>
        <v>857344.41</v>
      </c>
      <c r="L205" s="146">
        <f>อุดรธานี!AP33</f>
        <v>2286223.6800000002</v>
      </c>
      <c r="M205" s="146">
        <f>อุดรธานี!AQ33</f>
        <v>2410344.0700000003</v>
      </c>
      <c r="N205" s="142"/>
      <c r="O205" s="142"/>
      <c r="P205" s="142"/>
      <c r="Q205" s="134">
        <f t="shared" si="22"/>
        <v>-124120.39000000013</v>
      </c>
      <c r="R205" s="135">
        <f t="shared" si="23"/>
        <v>619.57281300813008</v>
      </c>
    </row>
    <row r="206" spans="1:18" x14ac:dyDescent="0.35">
      <c r="A206" s="141">
        <v>26</v>
      </c>
      <c r="B206" s="142" t="s">
        <v>64</v>
      </c>
      <c r="C206" s="142" t="s">
        <v>302</v>
      </c>
      <c r="D206" s="142" t="s">
        <v>303</v>
      </c>
      <c r="E206" s="142" t="s">
        <v>43</v>
      </c>
      <c r="F206" s="142" t="s">
        <v>180</v>
      </c>
      <c r="G206" s="142" t="s">
        <v>841</v>
      </c>
      <c r="H206" s="143">
        <v>6191</v>
      </c>
      <c r="I206" s="141">
        <v>5</v>
      </c>
      <c r="J206" s="144">
        <f>อุดรธานี!F34</f>
        <v>718069.47</v>
      </c>
      <c r="K206" s="145">
        <f>อุดรธานี!AO34</f>
        <v>1169744.6599999999</v>
      </c>
      <c r="L206" s="146">
        <f>อุดรธานี!AP34</f>
        <v>3070843.06</v>
      </c>
      <c r="M206" s="146">
        <f>อุดรธานี!AQ34</f>
        <v>2887915.72</v>
      </c>
      <c r="N206" s="142"/>
      <c r="O206" s="142"/>
      <c r="P206" s="142"/>
      <c r="Q206" s="134">
        <f t="shared" si="22"/>
        <v>182927.33999999985</v>
      </c>
      <c r="R206" s="135">
        <f t="shared" si="23"/>
        <v>496.01729284445162</v>
      </c>
    </row>
    <row r="207" spans="1:18" x14ac:dyDescent="0.35">
      <c r="A207" s="141">
        <v>27</v>
      </c>
      <c r="B207" s="142" t="s">
        <v>64</v>
      </c>
      <c r="C207" s="142" t="s">
        <v>302</v>
      </c>
      <c r="D207" s="142" t="s">
        <v>303</v>
      </c>
      <c r="E207" s="142" t="s">
        <v>43</v>
      </c>
      <c r="F207" s="142" t="s">
        <v>180</v>
      </c>
      <c r="G207" s="142" t="s">
        <v>842</v>
      </c>
      <c r="H207" s="143">
        <v>8132</v>
      </c>
      <c r="I207" s="141">
        <v>5</v>
      </c>
      <c r="J207" s="144">
        <f>อุดรธานี!F35</f>
        <v>1606025.88</v>
      </c>
      <c r="K207" s="145">
        <f>อุดรธานี!AO35</f>
        <v>1817836.4499999997</v>
      </c>
      <c r="L207" s="146">
        <f>อุดรธานี!AP35</f>
        <v>3810676.9</v>
      </c>
      <c r="M207" s="146">
        <f>อุดรธานี!AQ35</f>
        <v>2469037.44</v>
      </c>
      <c r="N207" s="142"/>
      <c r="O207" s="142"/>
      <c r="P207" s="142"/>
      <c r="Q207" s="134">
        <f t="shared" si="22"/>
        <v>1341639.46</v>
      </c>
      <c r="R207" s="135">
        <f t="shared" si="23"/>
        <v>468.60266847024099</v>
      </c>
    </row>
    <row r="208" spans="1:18" x14ac:dyDescent="0.35">
      <c r="A208" s="141">
        <v>28</v>
      </c>
      <c r="B208" s="142" t="s">
        <v>64</v>
      </c>
      <c r="C208" s="142" t="s">
        <v>302</v>
      </c>
      <c r="D208" s="142" t="s">
        <v>303</v>
      </c>
      <c r="E208" s="142" t="s">
        <v>43</v>
      </c>
      <c r="F208" s="142" t="s">
        <v>180</v>
      </c>
      <c r="G208" s="142" t="s">
        <v>843</v>
      </c>
      <c r="H208" s="143">
        <v>2634</v>
      </c>
      <c r="I208" s="141">
        <v>2</v>
      </c>
      <c r="J208" s="144">
        <f>อุดรธานี!F36</f>
        <v>646378.98</v>
      </c>
      <c r="K208" s="145">
        <f>อุดรธานี!AO36</f>
        <v>734609.39999999991</v>
      </c>
      <c r="L208" s="146">
        <f>อุดรธานี!AP36</f>
        <v>1707811.67</v>
      </c>
      <c r="M208" s="146">
        <f>อุดรธานี!AQ36</f>
        <v>1815588.15</v>
      </c>
      <c r="N208" s="142"/>
      <c r="O208" s="142"/>
      <c r="P208" s="142"/>
      <c r="Q208" s="134">
        <f t="shared" si="22"/>
        <v>-107776.47999999998</v>
      </c>
      <c r="R208" s="135">
        <f t="shared" si="23"/>
        <v>648.37193242217154</v>
      </c>
    </row>
    <row r="209" spans="1:18" x14ac:dyDescent="0.35">
      <c r="A209" s="141">
        <v>29</v>
      </c>
      <c r="B209" s="142" t="s">
        <v>64</v>
      </c>
      <c r="C209" s="142" t="s">
        <v>302</v>
      </c>
      <c r="D209" s="142" t="s">
        <v>303</v>
      </c>
      <c r="E209" s="142" t="s">
        <v>43</v>
      </c>
      <c r="F209" s="142" t="s">
        <v>180</v>
      </c>
      <c r="G209" s="142" t="s">
        <v>844</v>
      </c>
      <c r="H209" s="143">
        <v>5394</v>
      </c>
      <c r="I209" s="141">
        <v>4</v>
      </c>
      <c r="J209" s="144">
        <f>อุดรธานี!F37</f>
        <v>671272.29</v>
      </c>
      <c r="K209" s="145">
        <f>อุดรธานี!AO37</f>
        <v>939938.75000000012</v>
      </c>
      <c r="L209" s="146">
        <f>อุดรธานี!AP37</f>
        <v>1342298.4300000002</v>
      </c>
      <c r="M209" s="146">
        <f>อุดรธานี!AQ37</f>
        <v>2643504.2599999998</v>
      </c>
      <c r="N209" s="142"/>
      <c r="O209" s="142"/>
      <c r="P209" s="142"/>
      <c r="Q209" s="134">
        <f t="shared" si="22"/>
        <v>-1301205.8299999996</v>
      </c>
      <c r="R209" s="135">
        <f t="shared" si="23"/>
        <v>248.85028364849836</v>
      </c>
    </row>
    <row r="210" spans="1:18" s="153" customFormat="1" x14ac:dyDescent="0.35">
      <c r="A210" s="147">
        <v>1</v>
      </c>
      <c r="B210" s="148" t="s">
        <v>64</v>
      </c>
      <c r="C210" s="148"/>
      <c r="D210" s="148"/>
      <c r="E210" s="148" t="s">
        <v>77</v>
      </c>
      <c r="F210" s="148"/>
      <c r="G210" s="148" t="s">
        <v>305</v>
      </c>
      <c r="H210" s="154">
        <f>SUM(H181:H209)</f>
        <v>190390</v>
      </c>
      <c r="I210" s="147"/>
      <c r="J210" s="150">
        <f>SUM(J181:J209)</f>
        <v>35553839.089999996</v>
      </c>
      <c r="K210" s="185">
        <f>SUM(K181:K209)</f>
        <v>43970182.879999995</v>
      </c>
      <c r="L210" s="150">
        <f t="shared" ref="L210:M210" si="24">SUM(L181:L209)</f>
        <v>96120845.25000003</v>
      </c>
      <c r="M210" s="150">
        <f t="shared" si="24"/>
        <v>96488001.890000001</v>
      </c>
      <c r="N210" s="148">
        <v>28</v>
      </c>
      <c r="O210" s="148">
        <v>28</v>
      </c>
      <c r="P210" s="148">
        <f>N210-O210</f>
        <v>0</v>
      </c>
      <c r="Q210" s="151">
        <f t="shared" si="22"/>
        <v>-367156.63999997079</v>
      </c>
      <c r="R210" s="152">
        <f>L210/H210</f>
        <v>504.86288801932892</v>
      </c>
    </row>
    <row r="211" spans="1:18" x14ac:dyDescent="0.35">
      <c r="A211" s="141">
        <v>1</v>
      </c>
      <c r="B211" s="142" t="s">
        <v>64</v>
      </c>
      <c r="C211" s="142" t="s">
        <v>306</v>
      </c>
      <c r="D211" s="142" t="s">
        <v>85</v>
      </c>
      <c r="E211" s="142" t="s">
        <v>44</v>
      </c>
      <c r="F211" s="142" t="s">
        <v>210</v>
      </c>
      <c r="G211" s="142" t="s">
        <v>307</v>
      </c>
      <c r="H211" s="143"/>
      <c r="I211" s="141"/>
      <c r="J211" s="144"/>
      <c r="K211" s="145"/>
      <c r="L211" s="146"/>
      <c r="M211" s="146"/>
      <c r="N211" s="142"/>
      <c r="O211" s="142"/>
      <c r="P211" s="142"/>
    </row>
    <row r="212" spans="1:18" x14ac:dyDescent="0.35">
      <c r="A212" s="141">
        <v>2</v>
      </c>
      <c r="B212" s="142" t="s">
        <v>64</v>
      </c>
      <c r="C212" s="142" t="s">
        <v>306</v>
      </c>
      <c r="D212" s="142" t="s">
        <v>85</v>
      </c>
      <c r="E212" s="142" t="s">
        <v>44</v>
      </c>
      <c r="F212" s="142" t="s">
        <v>180</v>
      </c>
      <c r="G212" s="142" t="s">
        <v>845</v>
      </c>
      <c r="H212" s="143">
        <v>3425</v>
      </c>
      <c r="I212" s="141">
        <v>3</v>
      </c>
      <c r="J212" s="144">
        <f>อุดรธานี!F38</f>
        <v>814056.33</v>
      </c>
      <c r="K212" s="145">
        <f>อุดรธานี!AO38</f>
        <v>888824.41999999993</v>
      </c>
      <c r="L212" s="146">
        <f>อุดรธานี!AP38</f>
        <v>2398660.02</v>
      </c>
      <c r="M212" s="146">
        <f>อุดรธานี!AQ38</f>
        <v>2371307.6</v>
      </c>
      <c r="N212" s="142"/>
      <c r="O212" s="142"/>
      <c r="P212" s="142"/>
      <c r="Q212" s="134">
        <f t="shared" si="22"/>
        <v>27352.419999999925</v>
      </c>
      <c r="R212" s="135">
        <f t="shared" si="23"/>
        <v>700.33869197080287</v>
      </c>
    </row>
    <row r="213" spans="1:18" x14ac:dyDescent="0.35">
      <c r="A213" s="141">
        <v>3</v>
      </c>
      <c r="B213" s="142" t="s">
        <v>64</v>
      </c>
      <c r="C213" s="142" t="s">
        <v>306</v>
      </c>
      <c r="D213" s="142" t="s">
        <v>85</v>
      </c>
      <c r="E213" s="142" t="s">
        <v>44</v>
      </c>
      <c r="F213" s="142" t="s">
        <v>180</v>
      </c>
      <c r="G213" s="142" t="s">
        <v>846</v>
      </c>
      <c r="H213" s="143">
        <v>4047</v>
      </c>
      <c r="I213" s="141">
        <v>3</v>
      </c>
      <c r="J213" s="144">
        <f>อุดรธานี!F39</f>
        <v>1201217.79</v>
      </c>
      <c r="K213" s="145">
        <f>อุดรธานี!AO39</f>
        <v>980889</v>
      </c>
      <c r="L213" s="146">
        <f>อุดรธานี!AP39</f>
        <v>2340261.4300000002</v>
      </c>
      <c r="M213" s="146">
        <f>อุดรธานี!AQ39</f>
        <v>2200168.42</v>
      </c>
      <c r="N213" s="142"/>
      <c r="O213" s="142"/>
      <c r="P213" s="142"/>
      <c r="Q213" s="134">
        <f t="shared" si="22"/>
        <v>140093.01000000024</v>
      </c>
      <c r="R213" s="135">
        <f t="shared" si="23"/>
        <v>578.27067704472449</v>
      </c>
    </row>
    <row r="214" spans="1:18" x14ac:dyDescent="0.35">
      <c r="A214" s="141">
        <v>4</v>
      </c>
      <c r="B214" s="142" t="s">
        <v>64</v>
      </c>
      <c r="C214" s="142" t="s">
        <v>306</v>
      </c>
      <c r="D214" s="142" t="s">
        <v>85</v>
      </c>
      <c r="E214" s="142" t="s">
        <v>44</v>
      </c>
      <c r="F214" s="142" t="s">
        <v>180</v>
      </c>
      <c r="G214" s="142" t="s">
        <v>847</v>
      </c>
      <c r="H214" s="143">
        <v>3656</v>
      </c>
      <c r="I214" s="141">
        <v>3</v>
      </c>
      <c r="J214" s="144">
        <f>อุดรธานี!F40</f>
        <v>579602.77</v>
      </c>
      <c r="K214" s="145">
        <f>อุดรธานี!AO40</f>
        <v>714519.81</v>
      </c>
      <c r="L214" s="146">
        <f>อุดรธานี!AP40</f>
        <v>3672492.2</v>
      </c>
      <c r="M214" s="146">
        <f>อุดรธานี!AQ40</f>
        <v>3576188.13</v>
      </c>
      <c r="N214" s="142"/>
      <c r="O214" s="142"/>
      <c r="P214" s="142"/>
      <c r="Q214" s="134">
        <f t="shared" si="22"/>
        <v>96304.070000000298</v>
      </c>
      <c r="R214" s="135">
        <f t="shared" si="23"/>
        <v>1004.5109956236324</v>
      </c>
    </row>
    <row r="215" spans="1:18" x14ac:dyDescent="0.35">
      <c r="A215" s="141">
        <v>5</v>
      </c>
      <c r="B215" s="142" t="s">
        <v>64</v>
      </c>
      <c r="C215" s="142" t="s">
        <v>306</v>
      </c>
      <c r="D215" s="142" t="s">
        <v>85</v>
      </c>
      <c r="E215" s="142" t="s">
        <v>44</v>
      </c>
      <c r="F215" s="142" t="s">
        <v>180</v>
      </c>
      <c r="G215" s="142" t="s">
        <v>848</v>
      </c>
      <c r="H215" s="143">
        <v>3640</v>
      </c>
      <c r="I215" s="141">
        <v>3</v>
      </c>
      <c r="J215" s="144">
        <f>อุดรธานี!F41</f>
        <v>328573.64</v>
      </c>
      <c r="K215" s="145">
        <f>อุดรธานี!AO41</f>
        <v>365532.08</v>
      </c>
      <c r="L215" s="146">
        <f>อุดรธานี!AP41</f>
        <v>2720709.68</v>
      </c>
      <c r="M215" s="146">
        <f>อุดรธานี!AQ41</f>
        <v>2651853.79</v>
      </c>
      <c r="N215" s="142"/>
      <c r="O215" s="142"/>
      <c r="P215" s="142"/>
      <c r="Q215" s="134">
        <f t="shared" si="22"/>
        <v>68855.89000000013</v>
      </c>
      <c r="R215" s="135">
        <f t="shared" si="23"/>
        <v>747.44771428571437</v>
      </c>
    </row>
    <row r="216" spans="1:18" x14ac:dyDescent="0.35">
      <c r="A216" s="141">
        <v>6</v>
      </c>
      <c r="B216" s="142" t="s">
        <v>64</v>
      </c>
      <c r="C216" s="142" t="s">
        <v>306</v>
      </c>
      <c r="D216" s="142" t="s">
        <v>85</v>
      </c>
      <c r="E216" s="142" t="s">
        <v>44</v>
      </c>
      <c r="F216" s="142" t="s">
        <v>180</v>
      </c>
      <c r="G216" s="142" t="s">
        <v>849</v>
      </c>
      <c r="H216" s="143">
        <v>7398</v>
      </c>
      <c r="I216" s="141">
        <v>5</v>
      </c>
      <c r="J216" s="144">
        <f>อุดรธานี!F42</f>
        <v>689652.94</v>
      </c>
      <c r="K216" s="145">
        <f>อุดรธานี!AO42</f>
        <v>748917.46999999986</v>
      </c>
      <c r="L216" s="146">
        <f>อุดรธานี!AP42</f>
        <v>4748967.24</v>
      </c>
      <c r="M216" s="146">
        <f>อุดรธานี!AQ42</f>
        <v>4712773.92</v>
      </c>
      <c r="N216" s="142"/>
      <c r="O216" s="142"/>
      <c r="P216" s="142"/>
      <c r="Q216" s="134">
        <f t="shared" si="22"/>
        <v>36193.320000000298</v>
      </c>
      <c r="R216" s="135">
        <f t="shared" si="23"/>
        <v>641.92582319545829</v>
      </c>
    </row>
    <row r="217" spans="1:18" x14ac:dyDescent="0.35">
      <c r="A217" s="141">
        <v>7</v>
      </c>
      <c r="B217" s="142" t="s">
        <v>64</v>
      </c>
      <c r="C217" s="142" t="s">
        <v>306</v>
      </c>
      <c r="D217" s="142" t="s">
        <v>85</v>
      </c>
      <c r="E217" s="142" t="s">
        <v>44</v>
      </c>
      <c r="F217" s="142" t="s">
        <v>180</v>
      </c>
      <c r="G217" s="142" t="s">
        <v>850</v>
      </c>
      <c r="H217" s="143">
        <v>7430</v>
      </c>
      <c r="I217" s="141">
        <v>5</v>
      </c>
      <c r="J217" s="144">
        <f>อุดรธานี!F43</f>
        <v>963354.2</v>
      </c>
      <c r="K217" s="145">
        <f>อุดรธานี!AO43</f>
        <v>1073787.76</v>
      </c>
      <c r="L217" s="146">
        <f>อุดรธานี!AP43</f>
        <v>3983338.95</v>
      </c>
      <c r="M217" s="146">
        <f>อุดรธานี!AQ43</f>
        <v>4033660.0599999996</v>
      </c>
      <c r="N217" s="142"/>
      <c r="O217" s="142"/>
      <c r="P217" s="142"/>
      <c r="Q217" s="134">
        <f t="shared" si="22"/>
        <v>-50321.109999999404</v>
      </c>
      <c r="R217" s="135">
        <f t="shared" si="23"/>
        <v>536.11560565275909</v>
      </c>
    </row>
    <row r="218" spans="1:18" x14ac:dyDescent="0.35">
      <c r="A218" s="141">
        <v>8</v>
      </c>
      <c r="B218" s="142" t="s">
        <v>64</v>
      </c>
      <c r="C218" s="142" t="s">
        <v>306</v>
      </c>
      <c r="D218" s="142" t="s">
        <v>85</v>
      </c>
      <c r="E218" s="142" t="s">
        <v>44</v>
      </c>
      <c r="F218" s="142" t="s">
        <v>180</v>
      </c>
      <c r="G218" s="142" t="s">
        <v>851</v>
      </c>
      <c r="H218" s="143">
        <v>2978</v>
      </c>
      <c r="I218" s="141">
        <v>2</v>
      </c>
      <c r="J218" s="144">
        <f>อุดรธานี!F44</f>
        <v>745234.74</v>
      </c>
      <c r="K218" s="145">
        <f>อุดรธานี!AO44</f>
        <v>422362.13</v>
      </c>
      <c r="L218" s="146">
        <f>อุดรธานี!AP44</f>
        <v>1946216.86</v>
      </c>
      <c r="M218" s="146">
        <f>อุดรธานี!AQ44</f>
        <v>2152522.1</v>
      </c>
      <c r="N218" s="142"/>
      <c r="O218" s="142"/>
      <c r="P218" s="142"/>
      <c r="Q218" s="134">
        <f t="shared" si="22"/>
        <v>-206305.24</v>
      </c>
      <c r="R218" s="135">
        <f t="shared" si="23"/>
        <v>653.53151779717939</v>
      </c>
    </row>
    <row r="219" spans="1:18" x14ac:dyDescent="0.35">
      <c r="A219" s="141">
        <v>9</v>
      </c>
      <c r="B219" s="142" t="s">
        <v>64</v>
      </c>
      <c r="C219" s="142" t="s">
        <v>306</v>
      </c>
      <c r="D219" s="142" t="s">
        <v>85</v>
      </c>
      <c r="E219" s="142" t="s">
        <v>44</v>
      </c>
      <c r="F219" s="142" t="s">
        <v>180</v>
      </c>
      <c r="G219" s="142" t="s">
        <v>852</v>
      </c>
      <c r="H219" s="143">
        <v>3394</v>
      </c>
      <c r="I219" s="141">
        <v>3</v>
      </c>
      <c r="J219" s="144">
        <f>อุดรธานี!F45</f>
        <v>358037.14</v>
      </c>
      <c r="K219" s="145">
        <f>อุดรธานี!AO45</f>
        <v>107507.56000000006</v>
      </c>
      <c r="L219" s="146">
        <f>อุดรธานี!AP45</f>
        <v>2391263.9500000002</v>
      </c>
      <c r="M219" s="146">
        <f>อุดรธานี!AQ45</f>
        <v>2376871.4</v>
      </c>
      <c r="N219" s="142"/>
      <c r="O219" s="142"/>
      <c r="P219" s="142"/>
      <c r="Q219" s="134">
        <f t="shared" si="22"/>
        <v>14392.550000000279</v>
      </c>
      <c r="R219" s="135">
        <f t="shared" si="23"/>
        <v>704.55626104890985</v>
      </c>
    </row>
    <row r="220" spans="1:18" x14ac:dyDescent="0.35">
      <c r="A220" s="141">
        <v>10</v>
      </c>
      <c r="B220" s="142" t="s">
        <v>64</v>
      </c>
      <c r="C220" s="142" t="s">
        <v>306</v>
      </c>
      <c r="D220" s="142" t="s">
        <v>85</v>
      </c>
      <c r="E220" s="142" t="s">
        <v>44</v>
      </c>
      <c r="F220" s="142" t="s">
        <v>180</v>
      </c>
      <c r="G220" s="142" t="s">
        <v>853</v>
      </c>
      <c r="H220" s="143">
        <v>1969</v>
      </c>
      <c r="I220" s="141">
        <v>2</v>
      </c>
      <c r="J220" s="144">
        <f>อุดรธานี!F46</f>
        <v>279266.92</v>
      </c>
      <c r="K220" s="145">
        <f>อุดรธานี!AO46</f>
        <v>303518.78999999998</v>
      </c>
      <c r="L220" s="146">
        <f>อุดรธานี!AP46</f>
        <v>1961470.1</v>
      </c>
      <c r="M220" s="146">
        <f>อุดรธานี!AQ46</f>
        <v>2154778.7399999998</v>
      </c>
      <c r="N220" s="142"/>
      <c r="O220" s="142"/>
      <c r="P220" s="142"/>
      <c r="Q220" s="134">
        <f t="shared" si="22"/>
        <v>-193308.63999999966</v>
      </c>
      <c r="R220" s="135">
        <f t="shared" si="23"/>
        <v>996.17577450482486</v>
      </c>
    </row>
    <row r="221" spans="1:18" x14ac:dyDescent="0.35">
      <c r="A221" s="141">
        <v>11</v>
      </c>
      <c r="B221" s="142" t="s">
        <v>64</v>
      </c>
      <c r="C221" s="142" t="s">
        <v>306</v>
      </c>
      <c r="D221" s="142" t="s">
        <v>85</v>
      </c>
      <c r="E221" s="142" t="s">
        <v>44</v>
      </c>
      <c r="F221" s="142" t="s">
        <v>180</v>
      </c>
      <c r="G221" s="142" t="s">
        <v>854</v>
      </c>
      <c r="H221" s="143">
        <v>3732</v>
      </c>
      <c r="I221" s="141">
        <v>3</v>
      </c>
      <c r="J221" s="144">
        <f>อุดรธานี!F47</f>
        <v>389336.41</v>
      </c>
      <c r="K221" s="145">
        <f>อุดรธานี!AO47</f>
        <v>435144.57999999996</v>
      </c>
      <c r="L221" s="146">
        <f>อุดรธานี!AP47</f>
        <v>2079129.07</v>
      </c>
      <c r="M221" s="146">
        <f>อุดรธานี!AQ47</f>
        <v>2081750.21</v>
      </c>
      <c r="N221" s="142"/>
      <c r="O221" s="142"/>
      <c r="P221" s="142"/>
      <c r="Q221" s="134">
        <f t="shared" si="22"/>
        <v>-2621.1399999998976</v>
      </c>
      <c r="R221" s="135">
        <f t="shared" si="23"/>
        <v>557.1085396570204</v>
      </c>
    </row>
    <row r="222" spans="1:18" x14ac:dyDescent="0.35">
      <c r="A222" s="141">
        <v>12</v>
      </c>
      <c r="B222" s="142" t="s">
        <v>64</v>
      </c>
      <c r="C222" s="142" t="s">
        <v>306</v>
      </c>
      <c r="D222" s="142" t="s">
        <v>85</v>
      </c>
      <c r="E222" s="142" t="s">
        <v>44</v>
      </c>
      <c r="F222" s="142" t="s">
        <v>180</v>
      </c>
      <c r="G222" s="142" t="s">
        <v>855</v>
      </c>
      <c r="H222" s="143">
        <v>3225</v>
      </c>
      <c r="I222" s="141">
        <v>3</v>
      </c>
      <c r="J222" s="144">
        <f>อุดรธานี!F48</f>
        <v>535878.75</v>
      </c>
      <c r="K222" s="145">
        <f>อุดรธานี!AO48</f>
        <v>564443.51</v>
      </c>
      <c r="L222" s="146">
        <f>อุดรธานี!AP48</f>
        <v>2413622.63</v>
      </c>
      <c r="M222" s="146">
        <f>อุดรธานี!AQ48</f>
        <v>2429880.2799999998</v>
      </c>
      <c r="N222" s="142"/>
      <c r="O222" s="142"/>
      <c r="P222" s="142"/>
      <c r="Q222" s="134">
        <f t="shared" si="22"/>
        <v>-16257.649999999907</v>
      </c>
      <c r="R222" s="135">
        <f t="shared" si="23"/>
        <v>748.41011782945736</v>
      </c>
    </row>
    <row r="223" spans="1:18" s="153" customFormat="1" x14ac:dyDescent="0.35">
      <c r="A223" s="147">
        <v>2</v>
      </c>
      <c r="B223" s="148" t="s">
        <v>64</v>
      </c>
      <c r="C223" s="148"/>
      <c r="D223" s="148"/>
      <c r="E223" s="148" t="s">
        <v>77</v>
      </c>
      <c r="F223" s="148"/>
      <c r="G223" s="148" t="s">
        <v>308</v>
      </c>
      <c r="H223" s="154">
        <f>SUM(H211:H222)</f>
        <v>44894</v>
      </c>
      <c r="I223" s="147"/>
      <c r="J223" s="150">
        <f>SUM(J211:J222)</f>
        <v>6884211.6299999999</v>
      </c>
      <c r="K223" s="150">
        <f t="shared" ref="K223:M223" si="25">SUM(K211:K222)</f>
        <v>6605447.1100000003</v>
      </c>
      <c r="L223" s="150">
        <f t="shared" si="25"/>
        <v>30656132.129999999</v>
      </c>
      <c r="M223" s="150">
        <f t="shared" si="25"/>
        <v>30741754.649999999</v>
      </c>
      <c r="N223" s="148">
        <v>11</v>
      </c>
      <c r="O223" s="148">
        <v>11</v>
      </c>
      <c r="P223" s="148">
        <f>N223-O223</f>
        <v>0</v>
      </c>
      <c r="Q223" s="151">
        <f t="shared" si="22"/>
        <v>-85622.519999999553</v>
      </c>
      <c r="R223" s="152">
        <f>L223/H223</f>
        <v>682.85588564173383</v>
      </c>
    </row>
    <row r="224" spans="1:18" x14ac:dyDescent="0.35">
      <c r="A224" s="141">
        <v>1</v>
      </c>
      <c r="B224" s="142" t="s">
        <v>64</v>
      </c>
      <c r="C224" s="142" t="s">
        <v>31</v>
      </c>
      <c r="D224" s="142" t="s">
        <v>92</v>
      </c>
      <c r="E224" s="142" t="s">
        <v>32</v>
      </c>
      <c r="F224" s="142" t="s">
        <v>210</v>
      </c>
      <c r="G224" s="142" t="s">
        <v>309</v>
      </c>
      <c r="H224" s="143"/>
      <c r="I224" s="141"/>
      <c r="J224" s="144"/>
      <c r="K224" s="145"/>
      <c r="L224" s="146"/>
      <c r="M224" s="146"/>
      <c r="N224" s="142"/>
      <c r="O224" s="142"/>
      <c r="P224" s="142"/>
    </row>
    <row r="225" spans="1:18" x14ac:dyDescent="0.35">
      <c r="A225" s="141">
        <v>2</v>
      </c>
      <c r="B225" s="142" t="s">
        <v>64</v>
      </c>
      <c r="C225" s="142" t="s">
        <v>31</v>
      </c>
      <c r="D225" s="142" t="s">
        <v>92</v>
      </c>
      <c r="E225" s="142" t="s">
        <v>32</v>
      </c>
      <c r="F225" s="142" t="s">
        <v>180</v>
      </c>
      <c r="G225" s="142" t="s">
        <v>856</v>
      </c>
      <c r="H225" s="143">
        <v>3207</v>
      </c>
      <c r="I225" s="141">
        <v>3</v>
      </c>
      <c r="J225" s="144">
        <f>อุดรธานี!F49</f>
        <v>419461.2</v>
      </c>
      <c r="K225" s="145">
        <f>อุดรธานี!AO49</f>
        <v>702654.09000000008</v>
      </c>
      <c r="L225" s="146">
        <f>อุดรธานี!AP49</f>
        <v>2115021.46</v>
      </c>
      <c r="M225" s="146">
        <f>อุดรธานี!AQ49</f>
        <v>2265434.7400000002</v>
      </c>
      <c r="N225" s="142"/>
      <c r="O225" s="142"/>
      <c r="P225" s="142"/>
      <c r="Q225" s="134">
        <f t="shared" si="22"/>
        <v>-150413.28000000026</v>
      </c>
      <c r="R225" s="135">
        <f t="shared" si="23"/>
        <v>659.50154661677584</v>
      </c>
    </row>
    <row r="226" spans="1:18" x14ac:dyDescent="0.35">
      <c r="A226" s="141">
        <v>3</v>
      </c>
      <c r="B226" s="142" t="s">
        <v>64</v>
      </c>
      <c r="C226" s="142" t="s">
        <v>31</v>
      </c>
      <c r="D226" s="142" t="s">
        <v>92</v>
      </c>
      <c r="E226" s="142" t="s">
        <v>32</v>
      </c>
      <c r="F226" s="142" t="s">
        <v>180</v>
      </c>
      <c r="G226" s="142" t="s">
        <v>857</v>
      </c>
      <c r="H226" s="143">
        <v>3287</v>
      </c>
      <c r="I226" s="141">
        <v>3</v>
      </c>
      <c r="J226" s="144">
        <f>อุดรธานี!F50</f>
        <v>38013.86</v>
      </c>
      <c r="K226" s="145">
        <f>อุดรธานี!AO50</f>
        <v>241521.53999999998</v>
      </c>
      <c r="L226" s="146">
        <f>อุดรธานี!AP50</f>
        <v>2869786.62</v>
      </c>
      <c r="M226" s="146">
        <f>อุดรธานี!AQ50</f>
        <v>2931039.19</v>
      </c>
      <c r="N226" s="142"/>
      <c r="O226" s="142"/>
      <c r="P226" s="142"/>
      <c r="Q226" s="134">
        <f t="shared" si="22"/>
        <v>-61252.569999999832</v>
      </c>
      <c r="R226" s="135">
        <f t="shared" si="23"/>
        <v>873.07168238515362</v>
      </c>
    </row>
    <row r="227" spans="1:18" s="192" customFormat="1" x14ac:dyDescent="0.35">
      <c r="A227" s="186">
        <v>4</v>
      </c>
      <c r="B227" s="187" t="s">
        <v>64</v>
      </c>
      <c r="C227" s="187" t="s">
        <v>31</v>
      </c>
      <c r="D227" s="187" t="s">
        <v>92</v>
      </c>
      <c r="E227" s="187" t="s">
        <v>32</v>
      </c>
      <c r="F227" s="187" t="s">
        <v>180</v>
      </c>
      <c r="G227" s="187" t="s">
        <v>858</v>
      </c>
      <c r="H227" s="188">
        <v>3009</v>
      </c>
      <c r="I227" s="189">
        <v>3</v>
      </c>
      <c r="J227" s="190">
        <f>อุดรธานี!F51</f>
        <v>238812.58</v>
      </c>
      <c r="K227" s="190">
        <f>อุดรธานี!AO51</f>
        <v>242799.50999999998</v>
      </c>
      <c r="L227" s="190">
        <f>อุดรธานี!AP51</f>
        <v>1998424.5</v>
      </c>
      <c r="M227" s="190">
        <f>อุดรธานี!AQ51</f>
        <v>1953435.48</v>
      </c>
      <c r="N227" s="187"/>
      <c r="O227" s="187"/>
      <c r="P227" s="187"/>
      <c r="Q227" s="191">
        <f t="shared" si="22"/>
        <v>44989.020000000019</v>
      </c>
      <c r="R227" s="191">
        <f t="shared" si="23"/>
        <v>664.14905284147562</v>
      </c>
    </row>
    <row r="228" spans="1:18" s="192" customFormat="1" x14ac:dyDescent="0.35">
      <c r="A228" s="186">
        <v>5</v>
      </c>
      <c r="B228" s="187" t="s">
        <v>64</v>
      </c>
      <c r="C228" s="187" t="s">
        <v>31</v>
      </c>
      <c r="D228" s="187" t="s">
        <v>92</v>
      </c>
      <c r="E228" s="187" t="s">
        <v>32</v>
      </c>
      <c r="F228" s="187" t="s">
        <v>180</v>
      </c>
      <c r="G228" s="187" t="s">
        <v>859</v>
      </c>
      <c r="H228" s="188">
        <v>2495</v>
      </c>
      <c r="I228" s="189">
        <v>2</v>
      </c>
      <c r="J228" s="190">
        <f>อุดรธานี!F52</f>
        <v>140191.31</v>
      </c>
      <c r="K228" s="190">
        <f>อุดรธานี!AO52</f>
        <v>260525.14</v>
      </c>
      <c r="L228" s="190">
        <f>อุดรธานี!AP52</f>
        <v>2766378.96</v>
      </c>
      <c r="M228" s="190">
        <f>อุดรธานี!AQ52</f>
        <v>2904490.83</v>
      </c>
      <c r="N228" s="187"/>
      <c r="O228" s="187"/>
      <c r="P228" s="187"/>
      <c r="Q228" s="191">
        <f t="shared" si="22"/>
        <v>-138111.87000000011</v>
      </c>
      <c r="R228" s="191">
        <f t="shared" si="23"/>
        <v>1108.7691222444889</v>
      </c>
    </row>
    <row r="229" spans="1:18" s="192" customFormat="1" x14ac:dyDescent="0.35">
      <c r="A229" s="186">
        <v>6</v>
      </c>
      <c r="B229" s="187" t="s">
        <v>64</v>
      </c>
      <c r="C229" s="187" t="s">
        <v>31</v>
      </c>
      <c r="D229" s="187" t="s">
        <v>92</v>
      </c>
      <c r="E229" s="187" t="s">
        <v>32</v>
      </c>
      <c r="F229" s="187" t="s">
        <v>180</v>
      </c>
      <c r="G229" s="187" t="s">
        <v>860</v>
      </c>
      <c r="H229" s="188">
        <v>5264</v>
      </c>
      <c r="I229" s="189">
        <v>4</v>
      </c>
      <c r="J229" s="190">
        <f>อุดรธานี!F53</f>
        <v>504164.61</v>
      </c>
      <c r="K229" s="190">
        <f>อุดรธานี!AO53</f>
        <v>877199.4700000002</v>
      </c>
      <c r="L229" s="190">
        <f>อุดรธานี!AP53</f>
        <v>1969108.58</v>
      </c>
      <c r="M229" s="190">
        <f>อุดรธานี!AQ53</f>
        <v>3484967.63</v>
      </c>
      <c r="N229" s="187"/>
      <c r="O229" s="187"/>
      <c r="P229" s="187"/>
      <c r="Q229" s="191">
        <f t="shared" si="22"/>
        <v>-1515859.0499999998</v>
      </c>
      <c r="R229" s="191">
        <f t="shared" si="23"/>
        <v>374.07077887537997</v>
      </c>
    </row>
    <row r="230" spans="1:18" s="199" customFormat="1" x14ac:dyDescent="0.35">
      <c r="A230" s="193">
        <v>7</v>
      </c>
      <c r="B230" s="194" t="s">
        <v>64</v>
      </c>
      <c r="C230" s="194" t="s">
        <v>31</v>
      </c>
      <c r="D230" s="194" t="s">
        <v>92</v>
      </c>
      <c r="E230" s="194" t="s">
        <v>32</v>
      </c>
      <c r="F230" s="194" t="s">
        <v>180</v>
      </c>
      <c r="G230" s="194" t="s">
        <v>861</v>
      </c>
      <c r="H230" s="188">
        <v>2213</v>
      </c>
      <c r="I230" s="193">
        <v>2</v>
      </c>
      <c r="J230" s="195">
        <f>อุดรธานี!F54</f>
        <v>467502.3</v>
      </c>
      <c r="K230" s="196">
        <f>อุดรธานี!AO54</f>
        <v>684108.25999999989</v>
      </c>
      <c r="L230" s="195">
        <f>อุดรธานี!AP54</f>
        <v>1836295.3900000001</v>
      </c>
      <c r="M230" s="195">
        <f>อุดรธานี!AQ54</f>
        <v>1750299.18</v>
      </c>
      <c r="N230" s="194"/>
      <c r="O230" s="194"/>
      <c r="P230" s="194"/>
      <c r="Q230" s="197">
        <f t="shared" si="22"/>
        <v>85996.210000000196</v>
      </c>
      <c r="R230" s="198">
        <f t="shared" si="23"/>
        <v>829.77649796656124</v>
      </c>
    </row>
    <row r="231" spans="1:18" s="199" customFormat="1" x14ac:dyDescent="0.35">
      <c r="A231" s="193">
        <v>8</v>
      </c>
      <c r="B231" s="194" t="s">
        <v>64</v>
      </c>
      <c r="C231" s="194" t="s">
        <v>31</v>
      </c>
      <c r="D231" s="194" t="s">
        <v>92</v>
      </c>
      <c r="E231" s="194" t="s">
        <v>32</v>
      </c>
      <c r="F231" s="194" t="s">
        <v>180</v>
      </c>
      <c r="G231" s="194" t="s">
        <v>862</v>
      </c>
      <c r="H231" s="188">
        <v>2562</v>
      </c>
      <c r="I231" s="193">
        <v>2</v>
      </c>
      <c r="J231" s="195">
        <f>อุดรธานี!F55</f>
        <v>136202.32</v>
      </c>
      <c r="K231" s="196">
        <f>อุดรธานี!AO55</f>
        <v>274532.82</v>
      </c>
      <c r="L231" s="195">
        <f>อุดรธานี!AP55</f>
        <v>1678773.78</v>
      </c>
      <c r="M231" s="195">
        <f>อุดรธานี!AQ55</f>
        <v>1584200.05</v>
      </c>
      <c r="N231" s="194"/>
      <c r="O231" s="194"/>
      <c r="P231" s="194"/>
      <c r="Q231" s="197">
        <f t="shared" si="22"/>
        <v>94573.729999999981</v>
      </c>
      <c r="R231" s="198">
        <f t="shared" si="23"/>
        <v>655.25908665105385</v>
      </c>
    </row>
    <row r="232" spans="1:18" s="192" customFormat="1" x14ac:dyDescent="0.35">
      <c r="A232" s="186">
        <v>9</v>
      </c>
      <c r="B232" s="187" t="s">
        <v>64</v>
      </c>
      <c r="C232" s="187" t="s">
        <v>31</v>
      </c>
      <c r="D232" s="187" t="s">
        <v>92</v>
      </c>
      <c r="E232" s="187" t="s">
        <v>32</v>
      </c>
      <c r="F232" s="187" t="s">
        <v>180</v>
      </c>
      <c r="G232" s="187" t="s">
        <v>863</v>
      </c>
      <c r="H232" s="188">
        <v>7114</v>
      </c>
      <c r="I232" s="189">
        <v>5</v>
      </c>
      <c r="J232" s="190">
        <f>อุดรธานี!F56</f>
        <v>142205.64000000001</v>
      </c>
      <c r="K232" s="190">
        <f>อุดรธานี!AO56</f>
        <v>386798.35</v>
      </c>
      <c r="L232" s="190">
        <f>อุดรธานี!AP56</f>
        <v>3666301.9699999997</v>
      </c>
      <c r="M232" s="190">
        <f>อุดรธานี!AQ56</f>
        <v>3569673.4299999997</v>
      </c>
      <c r="N232" s="187"/>
      <c r="O232" s="187"/>
      <c r="P232" s="187"/>
      <c r="Q232" s="191">
        <f t="shared" si="22"/>
        <v>96628.540000000037</v>
      </c>
      <c r="R232" s="191">
        <f t="shared" si="23"/>
        <v>515.36434776497049</v>
      </c>
    </row>
    <row r="233" spans="1:18" s="199" customFormat="1" x14ac:dyDescent="0.35">
      <c r="A233" s="193">
        <v>10</v>
      </c>
      <c r="B233" s="194" t="s">
        <v>64</v>
      </c>
      <c r="C233" s="194" t="s">
        <v>31</v>
      </c>
      <c r="D233" s="194" t="s">
        <v>92</v>
      </c>
      <c r="E233" s="194" t="s">
        <v>32</v>
      </c>
      <c r="F233" s="194" t="s">
        <v>180</v>
      </c>
      <c r="G233" s="194" t="s">
        <v>864</v>
      </c>
      <c r="H233" s="188">
        <v>6804</v>
      </c>
      <c r="I233" s="193">
        <v>5</v>
      </c>
      <c r="J233" s="195">
        <f>อุดรธานี!F57</f>
        <v>299717.08</v>
      </c>
      <c r="K233" s="196">
        <f>อุดรธานี!AO57</f>
        <v>410200.83</v>
      </c>
      <c r="L233" s="195">
        <f>อุดรธานี!AP57</f>
        <v>3189142.26</v>
      </c>
      <c r="M233" s="195">
        <f>อุดรธานี!AQ57</f>
        <v>3133971.0700000003</v>
      </c>
      <c r="N233" s="194"/>
      <c r="O233" s="194"/>
      <c r="P233" s="194"/>
      <c r="Q233" s="197">
        <f t="shared" si="22"/>
        <v>55171.189999999478</v>
      </c>
      <c r="R233" s="198">
        <f t="shared" si="23"/>
        <v>468.71579365079361</v>
      </c>
    </row>
    <row r="234" spans="1:18" s="192" customFormat="1" x14ac:dyDescent="0.35">
      <c r="A234" s="186">
        <v>11</v>
      </c>
      <c r="B234" s="187" t="s">
        <v>64</v>
      </c>
      <c r="C234" s="187" t="s">
        <v>31</v>
      </c>
      <c r="D234" s="187" t="s">
        <v>92</v>
      </c>
      <c r="E234" s="187" t="s">
        <v>32</v>
      </c>
      <c r="F234" s="187" t="s">
        <v>180</v>
      </c>
      <c r="G234" s="187" t="s">
        <v>865</v>
      </c>
      <c r="H234" s="188">
        <v>3739</v>
      </c>
      <c r="I234" s="189">
        <v>3</v>
      </c>
      <c r="J234" s="190">
        <f>อุดรธานี!F58</f>
        <v>144432.68</v>
      </c>
      <c r="K234" s="190">
        <f>อุดรธานี!AO58</f>
        <v>514201.75</v>
      </c>
      <c r="L234" s="190">
        <f>อุดรธานี!AP58</f>
        <v>3046746.4299999997</v>
      </c>
      <c r="M234" s="190">
        <f>อุดรธานี!AQ58</f>
        <v>2899050.09</v>
      </c>
      <c r="N234" s="187"/>
      <c r="O234" s="187"/>
      <c r="P234" s="187"/>
      <c r="Q234" s="191">
        <f t="shared" si="22"/>
        <v>147696.33999999985</v>
      </c>
      <c r="R234" s="191">
        <f t="shared" si="23"/>
        <v>814.85595881251663</v>
      </c>
    </row>
    <row r="235" spans="1:18" s="192" customFormat="1" x14ac:dyDescent="0.35">
      <c r="A235" s="186">
        <v>12</v>
      </c>
      <c r="B235" s="187" t="s">
        <v>64</v>
      </c>
      <c r="C235" s="187" t="s">
        <v>31</v>
      </c>
      <c r="D235" s="187" t="s">
        <v>92</v>
      </c>
      <c r="E235" s="187" t="s">
        <v>32</v>
      </c>
      <c r="F235" s="187" t="s">
        <v>180</v>
      </c>
      <c r="G235" s="187" t="s">
        <v>866</v>
      </c>
      <c r="H235" s="188">
        <v>2743</v>
      </c>
      <c r="I235" s="189">
        <v>2</v>
      </c>
      <c r="J235" s="190">
        <f>อุดรธานี!F59</f>
        <v>218557.75</v>
      </c>
      <c r="K235" s="190">
        <f>อุดรธานี!AO59</f>
        <v>372616.18999999994</v>
      </c>
      <c r="L235" s="190">
        <f>อุดรธานี!AP59</f>
        <v>2459357.8200000003</v>
      </c>
      <c r="M235" s="190">
        <f>อุดรธานี!AQ59</f>
        <v>2107009.2599999998</v>
      </c>
      <c r="N235" s="187"/>
      <c r="O235" s="187"/>
      <c r="P235" s="187"/>
      <c r="Q235" s="191">
        <f t="shared" si="22"/>
        <v>352348.56000000052</v>
      </c>
      <c r="R235" s="191">
        <f t="shared" si="23"/>
        <v>896.5941742617573</v>
      </c>
    </row>
    <row r="236" spans="1:18" s="153" customFormat="1" x14ac:dyDescent="0.35">
      <c r="A236" s="147">
        <v>3</v>
      </c>
      <c r="B236" s="148" t="s">
        <v>64</v>
      </c>
      <c r="C236" s="148"/>
      <c r="D236" s="148"/>
      <c r="E236" s="148" t="s">
        <v>77</v>
      </c>
      <c r="F236" s="148"/>
      <c r="G236" s="148" t="s">
        <v>310</v>
      </c>
      <c r="H236" s="154">
        <f>SUM(H224:H235)</f>
        <v>42437</v>
      </c>
      <c r="I236" s="147"/>
      <c r="J236" s="150">
        <f>SUM(J224:J235)</f>
        <v>2749261.3300000005</v>
      </c>
      <c r="K236" s="150">
        <f t="shared" ref="K236:M236" si="26">SUM(K224:K235)</f>
        <v>4967157.9499999993</v>
      </c>
      <c r="L236" s="150">
        <f t="shared" si="26"/>
        <v>27595337.769999996</v>
      </c>
      <c r="M236" s="150">
        <f t="shared" si="26"/>
        <v>28583570.950000003</v>
      </c>
      <c r="N236" s="148">
        <v>11</v>
      </c>
      <c r="O236" s="148">
        <v>11</v>
      </c>
      <c r="P236" s="148">
        <f>N236-O236</f>
        <v>0</v>
      </c>
      <c r="Q236" s="200">
        <f t="shared" si="22"/>
        <v>-988233.18000000715</v>
      </c>
      <c r="R236" s="152">
        <f>L236/H236</f>
        <v>650.26598887763032</v>
      </c>
    </row>
    <row r="237" spans="1:18" x14ac:dyDescent="0.35">
      <c r="A237" s="141">
        <v>1</v>
      </c>
      <c r="B237" s="142" t="s">
        <v>64</v>
      </c>
      <c r="C237" s="142" t="s">
        <v>33</v>
      </c>
      <c r="D237" s="142" t="s">
        <v>99</v>
      </c>
      <c r="E237" s="142" t="s">
        <v>34</v>
      </c>
      <c r="F237" s="142" t="s">
        <v>177</v>
      </c>
      <c r="G237" s="142" t="s">
        <v>311</v>
      </c>
      <c r="H237" s="143"/>
      <c r="I237" s="141"/>
      <c r="J237" s="144"/>
      <c r="K237" s="145"/>
      <c r="L237" s="146"/>
      <c r="M237" s="146"/>
      <c r="N237" s="142"/>
      <c r="O237" s="142"/>
      <c r="P237" s="142"/>
    </row>
    <row r="238" spans="1:18" s="161" customFormat="1" x14ac:dyDescent="0.35">
      <c r="A238" s="155">
        <v>2</v>
      </c>
      <c r="B238" s="156" t="s">
        <v>64</v>
      </c>
      <c r="C238" s="156" t="s">
        <v>33</v>
      </c>
      <c r="D238" s="156" t="s">
        <v>99</v>
      </c>
      <c r="E238" s="156" t="s">
        <v>34</v>
      </c>
      <c r="F238" s="156" t="s">
        <v>180</v>
      </c>
      <c r="G238" s="156" t="s">
        <v>867</v>
      </c>
      <c r="H238" s="157">
        <v>4721</v>
      </c>
      <c r="I238" s="155">
        <v>4</v>
      </c>
      <c r="J238" s="146">
        <f>อุดรธานี!F60</f>
        <v>1015560.92</v>
      </c>
      <c r="K238" s="146">
        <f>อุดรธานี!AO60</f>
        <v>1155221.8999999999</v>
      </c>
      <c r="L238" s="146">
        <f>อุดรธานี!AP60</f>
        <v>2390652.67</v>
      </c>
      <c r="M238" s="146">
        <f>อุดรธานี!AQ60</f>
        <v>2267407.02</v>
      </c>
      <c r="N238" s="201"/>
      <c r="O238" s="201"/>
      <c r="P238" s="201"/>
      <c r="Q238" s="159">
        <f t="shared" si="22"/>
        <v>123245.64999999991</v>
      </c>
      <c r="R238" s="160">
        <f t="shared" si="23"/>
        <v>506.38692438042784</v>
      </c>
    </row>
    <row r="239" spans="1:18" x14ac:dyDescent="0.35">
      <c r="A239" s="141">
        <v>3</v>
      </c>
      <c r="B239" s="142" t="s">
        <v>64</v>
      </c>
      <c r="C239" s="142" t="s">
        <v>33</v>
      </c>
      <c r="D239" s="142" t="s">
        <v>99</v>
      </c>
      <c r="E239" s="142" t="s">
        <v>34</v>
      </c>
      <c r="F239" s="142" t="s">
        <v>180</v>
      </c>
      <c r="G239" s="142" t="s">
        <v>868</v>
      </c>
      <c r="H239" s="143">
        <v>8384</v>
      </c>
      <c r="I239" s="141">
        <v>5</v>
      </c>
      <c r="J239" s="195">
        <f>อุดรธานี!F61</f>
        <v>1429516.74</v>
      </c>
      <c r="K239" s="195">
        <f>อุดรธานี!AO61</f>
        <v>1392298.94</v>
      </c>
      <c r="L239" s="195">
        <f>อุดรธานี!AP61</f>
        <v>6986338.0899999999</v>
      </c>
      <c r="M239" s="195">
        <f>อุดรธานี!AQ61</f>
        <v>6546137.9600000009</v>
      </c>
      <c r="N239" s="142"/>
      <c r="O239" s="142"/>
      <c r="P239" s="142"/>
      <c r="Q239" s="134">
        <f t="shared" si="22"/>
        <v>440200.12999999896</v>
      </c>
      <c r="R239" s="135">
        <f t="shared" si="23"/>
        <v>833.29414241412212</v>
      </c>
    </row>
    <row r="240" spans="1:18" x14ac:dyDescent="0.35">
      <c r="A240" s="155">
        <v>4</v>
      </c>
      <c r="B240" s="142" t="s">
        <v>64</v>
      </c>
      <c r="C240" s="142" t="s">
        <v>33</v>
      </c>
      <c r="D240" s="142" t="s">
        <v>99</v>
      </c>
      <c r="E240" s="142" t="s">
        <v>34</v>
      </c>
      <c r="F240" s="142" t="s">
        <v>180</v>
      </c>
      <c r="G240" s="142" t="s">
        <v>869</v>
      </c>
      <c r="H240" s="143">
        <v>4586</v>
      </c>
      <c r="I240" s="141">
        <v>4</v>
      </c>
      <c r="J240" s="195">
        <f>อุดรธานี!F62</f>
        <v>515117.63</v>
      </c>
      <c r="K240" s="195">
        <f>อุดรธานี!AO62</f>
        <v>635058.26</v>
      </c>
      <c r="L240" s="195">
        <f>อุดรธานี!AP62</f>
        <v>3129572.9699999997</v>
      </c>
      <c r="M240" s="195">
        <f>อุดรธานี!AQ62</f>
        <v>2984672.4999999995</v>
      </c>
      <c r="N240" s="142"/>
      <c r="O240" s="142"/>
      <c r="P240" s="142"/>
      <c r="Q240" s="134">
        <f t="shared" si="22"/>
        <v>144900.4700000002</v>
      </c>
      <c r="R240" s="135">
        <f t="shared" si="23"/>
        <v>682.41887701700819</v>
      </c>
    </row>
    <row r="241" spans="1:18" x14ac:dyDescent="0.35">
      <c r="A241" s="141">
        <v>5</v>
      </c>
      <c r="B241" s="142" t="s">
        <v>64</v>
      </c>
      <c r="C241" s="142" t="s">
        <v>33</v>
      </c>
      <c r="D241" s="142" t="s">
        <v>99</v>
      </c>
      <c r="E241" s="142" t="s">
        <v>34</v>
      </c>
      <c r="F241" s="142" t="s">
        <v>180</v>
      </c>
      <c r="G241" s="142" t="s">
        <v>870</v>
      </c>
      <c r="H241" s="143">
        <v>3004</v>
      </c>
      <c r="I241" s="141">
        <v>2</v>
      </c>
      <c r="J241" s="195">
        <f>อุดรธานี!F63</f>
        <v>576644.30000000005</v>
      </c>
      <c r="K241" s="195">
        <f>อุดรธานี!AO63</f>
        <v>679775.31</v>
      </c>
      <c r="L241" s="195">
        <f>อุดรธานี!AP63</f>
        <v>2006614.9800000002</v>
      </c>
      <c r="M241" s="195">
        <f>อุดรธานี!AQ63</f>
        <v>2083597.9300000002</v>
      </c>
      <c r="N241" s="142"/>
      <c r="O241" s="142"/>
      <c r="P241" s="142"/>
      <c r="Q241" s="134">
        <f t="shared" si="22"/>
        <v>-76982.949999999953</v>
      </c>
      <c r="R241" s="135">
        <f t="shared" si="23"/>
        <v>667.98101864181103</v>
      </c>
    </row>
    <row r="242" spans="1:18" x14ac:dyDescent="0.35">
      <c r="A242" s="155">
        <v>6</v>
      </c>
      <c r="B242" s="142" t="s">
        <v>64</v>
      </c>
      <c r="C242" s="142" t="s">
        <v>33</v>
      </c>
      <c r="D242" s="142" t="s">
        <v>99</v>
      </c>
      <c r="E242" s="142" t="s">
        <v>34</v>
      </c>
      <c r="F242" s="142" t="s">
        <v>180</v>
      </c>
      <c r="G242" s="142" t="s">
        <v>871</v>
      </c>
      <c r="H242" s="143">
        <v>7236</v>
      </c>
      <c r="I242" s="141">
        <v>5</v>
      </c>
      <c r="J242" s="195">
        <f>อุดรธานี!F64</f>
        <v>343907.51</v>
      </c>
      <c r="K242" s="195">
        <f>อุดรธานี!AO64</f>
        <v>248710.37</v>
      </c>
      <c r="L242" s="195">
        <f>อุดรธานี!AP64</f>
        <v>2865255.8200000003</v>
      </c>
      <c r="M242" s="195">
        <f>อุดรธานี!AQ64</f>
        <v>3239285.06</v>
      </c>
      <c r="N242" s="142"/>
      <c r="O242" s="142"/>
      <c r="P242" s="142"/>
      <c r="Q242" s="134">
        <f t="shared" si="22"/>
        <v>-374029.23999999976</v>
      </c>
      <c r="R242" s="135">
        <f t="shared" si="23"/>
        <v>395.97233554449974</v>
      </c>
    </row>
    <row r="243" spans="1:18" x14ac:dyDescent="0.35">
      <c r="A243" s="141">
        <v>7</v>
      </c>
      <c r="B243" s="142" t="s">
        <v>64</v>
      </c>
      <c r="C243" s="142" t="s">
        <v>33</v>
      </c>
      <c r="D243" s="142" t="s">
        <v>99</v>
      </c>
      <c r="E243" s="142" t="s">
        <v>34</v>
      </c>
      <c r="F243" s="142" t="s">
        <v>180</v>
      </c>
      <c r="G243" s="142" t="s">
        <v>872</v>
      </c>
      <c r="H243" s="143">
        <v>5706</v>
      </c>
      <c r="I243" s="141">
        <v>4</v>
      </c>
      <c r="J243" s="195">
        <f>อุดรธานี!F65</f>
        <v>549546.18999999994</v>
      </c>
      <c r="K243" s="195">
        <f>อุดรธานี!AO65</f>
        <v>1520253.88</v>
      </c>
      <c r="L243" s="195">
        <f>อุดรธานี!AP65</f>
        <v>3739584.7800000003</v>
      </c>
      <c r="M243" s="195">
        <f>อุดรธานี!AQ65</f>
        <v>3672621.12</v>
      </c>
      <c r="N243" s="142"/>
      <c r="O243" s="142"/>
      <c r="P243" s="142"/>
      <c r="Q243" s="134">
        <f t="shared" si="22"/>
        <v>66963.660000000149</v>
      </c>
      <c r="R243" s="135">
        <f t="shared" si="23"/>
        <v>655.37763406940064</v>
      </c>
    </row>
    <row r="244" spans="1:18" x14ac:dyDescent="0.35">
      <c r="A244" s="155">
        <v>8</v>
      </c>
      <c r="B244" s="142" t="s">
        <v>64</v>
      </c>
      <c r="C244" s="142" t="s">
        <v>33</v>
      </c>
      <c r="D244" s="142" t="s">
        <v>99</v>
      </c>
      <c r="E244" s="142" t="s">
        <v>34</v>
      </c>
      <c r="F244" s="142" t="s">
        <v>180</v>
      </c>
      <c r="G244" s="142" t="s">
        <v>874</v>
      </c>
      <c r="H244" s="143">
        <v>3449</v>
      </c>
      <c r="I244" s="141">
        <v>3</v>
      </c>
      <c r="J244" s="195">
        <f>อุดรธานี!F67</f>
        <v>618891.19999999995</v>
      </c>
      <c r="K244" s="195">
        <f>อุดรธานี!AO67</f>
        <v>609458.63</v>
      </c>
      <c r="L244" s="195">
        <f>อุดรธานี!AP67</f>
        <v>2541466.3200000003</v>
      </c>
      <c r="M244" s="195">
        <f>อุดรธานี!AQ67</f>
        <v>2543516.5499999998</v>
      </c>
      <c r="N244" s="142"/>
      <c r="O244" s="142"/>
      <c r="P244" s="142"/>
      <c r="Q244" s="134">
        <f t="shared" si="22"/>
        <v>-2050.2299999995157</v>
      </c>
      <c r="R244" s="135">
        <f t="shared" si="23"/>
        <v>736.87048999710066</v>
      </c>
    </row>
    <row r="245" spans="1:18" x14ac:dyDescent="0.35">
      <c r="A245" s="141">
        <v>9</v>
      </c>
      <c r="B245" s="142" t="s">
        <v>64</v>
      </c>
      <c r="C245" s="142" t="s">
        <v>33</v>
      </c>
      <c r="D245" s="142" t="s">
        <v>99</v>
      </c>
      <c r="E245" s="142" t="s">
        <v>34</v>
      </c>
      <c r="F245" s="142" t="s">
        <v>180</v>
      </c>
      <c r="G245" s="142" t="s">
        <v>875</v>
      </c>
      <c r="H245" s="143">
        <v>4497</v>
      </c>
      <c r="I245" s="141">
        <v>3</v>
      </c>
      <c r="J245" s="195">
        <f>อุดรธานี!F68</f>
        <v>461516.2</v>
      </c>
      <c r="K245" s="195">
        <f>อุดรธานี!AO68</f>
        <v>776017.71</v>
      </c>
      <c r="L245" s="195">
        <f>อุดรธานี!AP68</f>
        <v>2180769.94</v>
      </c>
      <c r="M245" s="195">
        <f>อุดรธานี!AQ68</f>
        <v>2135132.2599999998</v>
      </c>
      <c r="N245" s="142"/>
      <c r="O245" s="142"/>
      <c r="P245" s="142"/>
      <c r="Q245" s="134">
        <f t="shared" si="22"/>
        <v>45637.680000000168</v>
      </c>
      <c r="R245" s="135">
        <f t="shared" si="23"/>
        <v>484.93883477874135</v>
      </c>
    </row>
    <row r="246" spans="1:18" x14ac:dyDescent="0.35">
      <c r="A246" s="155">
        <v>10</v>
      </c>
      <c r="B246" s="142" t="s">
        <v>64</v>
      </c>
      <c r="C246" s="142" t="s">
        <v>33</v>
      </c>
      <c r="D246" s="142" t="s">
        <v>99</v>
      </c>
      <c r="E246" s="142" t="s">
        <v>34</v>
      </c>
      <c r="F246" s="142" t="s">
        <v>180</v>
      </c>
      <c r="G246" s="142" t="s">
        <v>876</v>
      </c>
      <c r="H246" s="143">
        <v>3008</v>
      </c>
      <c r="I246" s="141">
        <v>3</v>
      </c>
      <c r="J246" s="195">
        <f>อุดรธานี!F69</f>
        <v>165317.18</v>
      </c>
      <c r="K246" s="195">
        <f>อุดรธานี!AO69</f>
        <v>127700.04999999999</v>
      </c>
      <c r="L246" s="195">
        <f>อุดรธานี!AP69</f>
        <v>2605814.4900000002</v>
      </c>
      <c r="M246" s="195">
        <f>อุดรธานี!AQ69</f>
        <v>2582346.8000000003</v>
      </c>
      <c r="N246" s="142"/>
      <c r="O246" s="142"/>
      <c r="P246" s="142"/>
      <c r="Q246" s="134">
        <f t="shared" si="22"/>
        <v>23467.689999999944</v>
      </c>
      <c r="R246" s="135">
        <f t="shared" si="23"/>
        <v>866.29471077127664</v>
      </c>
    </row>
    <row r="247" spans="1:18" x14ac:dyDescent="0.35">
      <c r="A247" s="141">
        <v>11</v>
      </c>
      <c r="B247" s="142" t="s">
        <v>64</v>
      </c>
      <c r="C247" s="142" t="s">
        <v>33</v>
      </c>
      <c r="D247" s="142" t="s">
        <v>99</v>
      </c>
      <c r="E247" s="142" t="s">
        <v>34</v>
      </c>
      <c r="F247" s="142" t="s">
        <v>180</v>
      </c>
      <c r="G247" s="142" t="s">
        <v>877</v>
      </c>
      <c r="H247" s="143">
        <v>4393</v>
      </c>
      <c r="I247" s="141">
        <v>3</v>
      </c>
      <c r="J247" s="195">
        <f>อุดรธานี!F70</f>
        <v>210693.87</v>
      </c>
      <c r="K247" s="195">
        <f>อุดรธานี!AO70</f>
        <v>917942.12999999989</v>
      </c>
      <c r="L247" s="195">
        <f>อุดรธานี!AP70</f>
        <v>3148244.79</v>
      </c>
      <c r="M247" s="195">
        <f>อุดรธานี!AQ70</f>
        <v>2941430.1</v>
      </c>
      <c r="N247" s="142"/>
      <c r="O247" s="142"/>
      <c r="P247" s="142"/>
      <c r="Q247" s="134">
        <f t="shared" si="22"/>
        <v>206814.68999999994</v>
      </c>
      <c r="R247" s="135">
        <f t="shared" si="23"/>
        <v>716.65030503073069</v>
      </c>
    </row>
    <row r="248" spans="1:18" x14ac:dyDescent="0.35">
      <c r="A248" s="155">
        <v>12</v>
      </c>
      <c r="B248" s="142" t="s">
        <v>64</v>
      </c>
      <c r="C248" s="142" t="s">
        <v>33</v>
      </c>
      <c r="D248" s="142" t="s">
        <v>99</v>
      </c>
      <c r="E248" s="142" t="s">
        <v>34</v>
      </c>
      <c r="F248" s="142" t="s">
        <v>180</v>
      </c>
      <c r="G248" s="142" t="s">
        <v>878</v>
      </c>
      <c r="H248" s="143">
        <v>2760</v>
      </c>
      <c r="I248" s="141">
        <v>2</v>
      </c>
      <c r="J248" s="195">
        <f>อุดรธานี!F71</f>
        <v>442923.63</v>
      </c>
      <c r="K248" s="195">
        <f>อุดรธานี!AO71</f>
        <v>515318.18999999994</v>
      </c>
      <c r="L248" s="195">
        <f>อุดรธานี!AP71</f>
        <v>2796014.74</v>
      </c>
      <c r="M248" s="195">
        <f>อุดรธานี!AQ71</f>
        <v>2456402.2799999998</v>
      </c>
      <c r="N248" s="142"/>
      <c r="O248" s="142"/>
      <c r="P248" s="142"/>
      <c r="Q248" s="134">
        <f t="shared" si="22"/>
        <v>339612.46000000043</v>
      </c>
      <c r="R248" s="135">
        <f t="shared" si="23"/>
        <v>1013.0488188405798</v>
      </c>
    </row>
    <row r="249" spans="1:18" x14ac:dyDescent="0.35">
      <c r="A249" s="141">
        <v>13</v>
      </c>
      <c r="B249" s="142" t="s">
        <v>64</v>
      </c>
      <c r="C249" s="142" t="s">
        <v>33</v>
      </c>
      <c r="D249" s="142" t="s">
        <v>99</v>
      </c>
      <c r="E249" s="142" t="s">
        <v>34</v>
      </c>
      <c r="F249" s="142" t="s">
        <v>180</v>
      </c>
      <c r="G249" s="142" t="s">
        <v>879</v>
      </c>
      <c r="H249" s="143">
        <v>4335</v>
      </c>
      <c r="I249" s="141">
        <v>3</v>
      </c>
      <c r="J249" s="195">
        <f>อุดรธานี!F72</f>
        <v>327734.26</v>
      </c>
      <c r="K249" s="195">
        <f>อุดรธานี!AO72</f>
        <v>439198.75</v>
      </c>
      <c r="L249" s="195">
        <f>อุดรธานี!AP72</f>
        <v>2141677.98</v>
      </c>
      <c r="M249" s="195">
        <f>อุดรธานี!AQ72</f>
        <v>1946946.74</v>
      </c>
      <c r="N249" s="142"/>
      <c r="O249" s="142"/>
      <c r="P249" s="142"/>
      <c r="Q249" s="134">
        <f t="shared" si="22"/>
        <v>194731.24</v>
      </c>
      <c r="R249" s="135">
        <f t="shared" si="23"/>
        <v>494.04336332179929</v>
      </c>
    </row>
    <row r="250" spans="1:18" x14ac:dyDescent="0.35">
      <c r="A250" s="155">
        <v>14</v>
      </c>
      <c r="B250" s="142" t="s">
        <v>64</v>
      </c>
      <c r="C250" s="142" t="s">
        <v>33</v>
      </c>
      <c r="D250" s="142" t="s">
        <v>99</v>
      </c>
      <c r="E250" s="142" t="s">
        <v>34</v>
      </c>
      <c r="F250" s="142" t="s">
        <v>180</v>
      </c>
      <c r="G250" s="142" t="s">
        <v>880</v>
      </c>
      <c r="H250" s="143">
        <v>2477</v>
      </c>
      <c r="I250" s="141">
        <v>2</v>
      </c>
      <c r="J250" s="195">
        <f>อุดรธานี!F73</f>
        <v>299817.34000000003</v>
      </c>
      <c r="K250" s="195">
        <f>อุดรธานี!AO73</f>
        <v>477634.84</v>
      </c>
      <c r="L250" s="195">
        <f>อุดรธานี!AP73</f>
        <v>2346442.2400000002</v>
      </c>
      <c r="M250" s="195">
        <f>อุดรธานี!AQ73</f>
        <v>2651594.81</v>
      </c>
      <c r="N250" s="142"/>
      <c r="O250" s="142"/>
      <c r="P250" s="142"/>
      <c r="Q250" s="134">
        <f t="shared" si="22"/>
        <v>-305152.56999999983</v>
      </c>
      <c r="R250" s="135">
        <f t="shared" si="23"/>
        <v>947.29198223657659</v>
      </c>
    </row>
    <row r="251" spans="1:18" x14ac:dyDescent="0.35">
      <c r="A251" s="141">
        <v>15</v>
      </c>
      <c r="B251" s="142" t="s">
        <v>64</v>
      </c>
      <c r="C251" s="142" t="s">
        <v>33</v>
      </c>
      <c r="D251" s="142" t="s">
        <v>99</v>
      </c>
      <c r="E251" s="142" t="s">
        <v>34</v>
      </c>
      <c r="F251" s="142" t="s">
        <v>180</v>
      </c>
      <c r="G251" s="142" t="s">
        <v>881</v>
      </c>
      <c r="H251" s="143">
        <v>5216</v>
      </c>
      <c r="I251" s="141">
        <v>4</v>
      </c>
      <c r="J251" s="195">
        <f>อุดรธานี!F74</f>
        <v>441471.62</v>
      </c>
      <c r="K251" s="195">
        <f>อุดรธานี!AO74</f>
        <v>967722.81</v>
      </c>
      <c r="L251" s="195">
        <f>อุดรธานี!AP74</f>
        <v>2541589.23</v>
      </c>
      <c r="M251" s="195">
        <f>อุดรธานี!AQ74</f>
        <v>2468708.4900000002</v>
      </c>
      <c r="N251" s="142"/>
      <c r="O251" s="142"/>
      <c r="P251" s="142"/>
      <c r="Q251" s="134">
        <f t="shared" si="22"/>
        <v>72880.739999999758</v>
      </c>
      <c r="R251" s="135">
        <f t="shared" si="23"/>
        <v>487.26787384969327</v>
      </c>
    </row>
    <row r="252" spans="1:18" s="202" customFormat="1" x14ac:dyDescent="0.35">
      <c r="A252" s="155">
        <v>16</v>
      </c>
      <c r="B252" s="156" t="s">
        <v>64</v>
      </c>
      <c r="C252" s="156" t="s">
        <v>33</v>
      </c>
      <c r="D252" s="156" t="s">
        <v>99</v>
      </c>
      <c r="E252" s="156" t="s">
        <v>34</v>
      </c>
      <c r="F252" s="156" t="s">
        <v>180</v>
      </c>
      <c r="G252" s="156" t="s">
        <v>882</v>
      </c>
      <c r="H252" s="157">
        <v>5544</v>
      </c>
      <c r="I252" s="155">
        <v>4</v>
      </c>
      <c r="J252" s="195">
        <f>อุดรธานี!F75</f>
        <v>849722.25</v>
      </c>
      <c r="K252" s="195">
        <f>อุดรธานี!AO75</f>
        <v>1641778.5699999998</v>
      </c>
      <c r="L252" s="195">
        <f>อุดรธานี!AP75</f>
        <v>3841328.04</v>
      </c>
      <c r="M252" s="195">
        <f>อุดรธานี!AQ75</f>
        <v>3046454.93</v>
      </c>
      <c r="N252" s="156"/>
      <c r="O252" s="156"/>
      <c r="P252" s="156"/>
      <c r="Q252" s="134">
        <f t="shared" si="22"/>
        <v>794873.10999999987</v>
      </c>
      <c r="R252" s="135">
        <f t="shared" si="23"/>
        <v>692.88023809523816</v>
      </c>
    </row>
    <row r="253" spans="1:18" x14ac:dyDescent="0.35">
      <c r="A253" s="141">
        <v>17</v>
      </c>
      <c r="B253" s="142" t="s">
        <v>64</v>
      </c>
      <c r="C253" s="142" t="s">
        <v>33</v>
      </c>
      <c r="D253" s="142" t="s">
        <v>99</v>
      </c>
      <c r="E253" s="142" t="s">
        <v>34</v>
      </c>
      <c r="F253" s="142" t="s">
        <v>180</v>
      </c>
      <c r="G253" s="142" t="s">
        <v>883</v>
      </c>
      <c r="H253" s="143">
        <v>2866</v>
      </c>
      <c r="I253" s="141">
        <v>2</v>
      </c>
      <c r="J253" s="195">
        <f>อุดรธานี!F76</f>
        <v>905974.95</v>
      </c>
      <c r="K253" s="195">
        <f>อุดรธานี!AO76</f>
        <v>1225702.98</v>
      </c>
      <c r="L253" s="195">
        <f>อุดรธานี!AP76</f>
        <v>3173038.66</v>
      </c>
      <c r="M253" s="195">
        <f>อุดรธานี!AQ76</f>
        <v>2448569.2999999998</v>
      </c>
      <c r="N253" s="142"/>
      <c r="O253" s="142"/>
      <c r="P253" s="142"/>
      <c r="Q253" s="134">
        <f t="shared" si="22"/>
        <v>724469.36000000034</v>
      </c>
      <c r="R253" s="135">
        <f t="shared" si="23"/>
        <v>1107.1314235868808</v>
      </c>
    </row>
    <row r="254" spans="1:18" s="153" customFormat="1" x14ac:dyDescent="0.35">
      <c r="A254" s="147">
        <v>4</v>
      </c>
      <c r="B254" s="148" t="s">
        <v>64</v>
      </c>
      <c r="C254" s="148"/>
      <c r="D254" s="148"/>
      <c r="E254" s="148" t="s">
        <v>77</v>
      </c>
      <c r="F254" s="148"/>
      <c r="G254" s="148" t="s">
        <v>312</v>
      </c>
      <c r="H254" s="154">
        <f>SUM(H237:H252)</f>
        <v>69316</v>
      </c>
      <c r="I254" s="147"/>
      <c r="J254" s="150">
        <f>SUM(J237:J252)</f>
        <v>8248380.8399999989</v>
      </c>
      <c r="K254" s="150">
        <f>SUM(K237:K252)</f>
        <v>12104090.34</v>
      </c>
      <c r="L254" s="150">
        <f>SUM(L237:L252)</f>
        <v>45261367.079999998</v>
      </c>
      <c r="M254" s="150">
        <f>SUM(M237:M252)</f>
        <v>43566254.550000004</v>
      </c>
      <c r="N254" s="148">
        <v>16</v>
      </c>
      <c r="O254" s="148">
        <v>16</v>
      </c>
      <c r="P254" s="148">
        <f>N254-O254</f>
        <v>0</v>
      </c>
      <c r="Q254" s="151">
        <f t="shared" si="22"/>
        <v>1695112.5299999937</v>
      </c>
      <c r="R254" s="152">
        <f>L254/H254</f>
        <v>652.97142189393503</v>
      </c>
    </row>
    <row r="255" spans="1:18" x14ac:dyDescent="0.35">
      <c r="A255" s="141">
        <v>1</v>
      </c>
      <c r="B255" s="142" t="s">
        <v>64</v>
      </c>
      <c r="C255" s="142" t="s">
        <v>35</v>
      </c>
      <c r="D255" s="142" t="s">
        <v>113</v>
      </c>
      <c r="E255" s="142" t="s">
        <v>36</v>
      </c>
      <c r="F255" s="142" t="s">
        <v>210</v>
      </c>
      <c r="G255" s="142" t="s">
        <v>313</v>
      </c>
      <c r="H255" s="143"/>
      <c r="I255" s="141"/>
      <c r="J255" s="144"/>
      <c r="K255" s="145"/>
      <c r="L255" s="146"/>
      <c r="M255" s="146"/>
      <c r="N255" s="142"/>
      <c r="O255" s="142"/>
      <c r="P255" s="142"/>
    </row>
    <row r="256" spans="1:18" x14ac:dyDescent="0.35">
      <c r="A256" s="141">
        <v>2</v>
      </c>
      <c r="B256" s="142" t="s">
        <v>64</v>
      </c>
      <c r="C256" s="142" t="s">
        <v>35</v>
      </c>
      <c r="D256" s="142" t="s">
        <v>113</v>
      </c>
      <c r="E256" s="142" t="s">
        <v>36</v>
      </c>
      <c r="F256" s="142" t="s">
        <v>180</v>
      </c>
      <c r="G256" s="142" t="s">
        <v>884</v>
      </c>
      <c r="H256" s="143">
        <v>3680</v>
      </c>
      <c r="I256" s="141">
        <v>3</v>
      </c>
      <c r="J256" s="144">
        <f>อุดรธานี!F77</f>
        <v>317751.93</v>
      </c>
      <c r="K256" s="145">
        <f>อุดรธานี!AO77</f>
        <v>79551.679999999993</v>
      </c>
      <c r="L256" s="146">
        <f>อุดรธานี!AP77</f>
        <v>1901929.08</v>
      </c>
      <c r="M256" s="146">
        <f>อุดรธานี!AQ77</f>
        <v>2355125.81</v>
      </c>
      <c r="N256" s="142"/>
      <c r="O256" s="142"/>
      <c r="P256" s="142"/>
      <c r="Q256" s="134">
        <f t="shared" si="22"/>
        <v>-453196.73</v>
      </c>
      <c r="R256" s="135">
        <f t="shared" si="23"/>
        <v>516.82855434782607</v>
      </c>
    </row>
    <row r="257" spans="1:18" x14ac:dyDescent="0.35">
      <c r="A257" s="141">
        <v>3</v>
      </c>
      <c r="B257" s="142" t="s">
        <v>64</v>
      </c>
      <c r="C257" s="142" t="s">
        <v>35</v>
      </c>
      <c r="D257" s="142" t="s">
        <v>113</v>
      </c>
      <c r="E257" s="142" t="s">
        <v>36</v>
      </c>
      <c r="F257" s="142" t="s">
        <v>180</v>
      </c>
      <c r="G257" s="142" t="s">
        <v>885</v>
      </c>
      <c r="H257" s="143">
        <v>5005</v>
      </c>
      <c r="I257" s="141">
        <v>4</v>
      </c>
      <c r="J257" s="144">
        <f>อุดรธานี!F78</f>
        <v>80341.87</v>
      </c>
      <c r="K257" s="145">
        <f>อุดรธานี!AO78</f>
        <v>13941.190000000002</v>
      </c>
      <c r="L257" s="146">
        <f>อุดรธานี!AP78</f>
        <v>3293700.9299999997</v>
      </c>
      <c r="M257" s="146">
        <f>อุดรธานี!AQ78</f>
        <v>3472777.7600000002</v>
      </c>
      <c r="N257" s="142"/>
      <c r="O257" s="142"/>
      <c r="P257" s="142"/>
      <c r="Q257" s="134">
        <f t="shared" si="22"/>
        <v>-179076.83000000054</v>
      </c>
      <c r="R257" s="135">
        <f t="shared" si="23"/>
        <v>658.08210389610383</v>
      </c>
    </row>
    <row r="258" spans="1:18" x14ac:dyDescent="0.35">
      <c r="A258" s="141">
        <v>4</v>
      </c>
      <c r="B258" s="142" t="s">
        <v>64</v>
      </c>
      <c r="C258" s="142" t="s">
        <v>35</v>
      </c>
      <c r="D258" s="142" t="s">
        <v>113</v>
      </c>
      <c r="E258" s="142" t="s">
        <v>36</v>
      </c>
      <c r="F258" s="142" t="s">
        <v>180</v>
      </c>
      <c r="G258" s="142" t="s">
        <v>886</v>
      </c>
      <c r="H258" s="143">
        <v>3048</v>
      </c>
      <c r="I258" s="141">
        <v>3</v>
      </c>
      <c r="J258" s="144">
        <f>อุดรธานี!F79</f>
        <v>41555.97</v>
      </c>
      <c r="K258" s="145">
        <f>อุดรธานี!AO79</f>
        <v>59888.08</v>
      </c>
      <c r="L258" s="146">
        <f>อุดรธานี!AP79</f>
        <v>2391870.9300000002</v>
      </c>
      <c r="M258" s="146">
        <f>อุดรธานี!AQ79</f>
        <v>2453837.0900000003</v>
      </c>
      <c r="N258" s="142"/>
      <c r="O258" s="142"/>
      <c r="P258" s="142"/>
      <c r="Q258" s="134">
        <f t="shared" si="22"/>
        <v>-61966.160000000149</v>
      </c>
      <c r="R258" s="135">
        <f t="shared" si="23"/>
        <v>784.73455708661425</v>
      </c>
    </row>
    <row r="259" spans="1:18" x14ac:dyDescent="0.35">
      <c r="A259" s="141">
        <v>5</v>
      </c>
      <c r="B259" s="142" t="s">
        <v>64</v>
      </c>
      <c r="C259" s="142" t="s">
        <v>35</v>
      </c>
      <c r="D259" s="142" t="s">
        <v>113</v>
      </c>
      <c r="E259" s="142" t="s">
        <v>36</v>
      </c>
      <c r="F259" s="142" t="s">
        <v>180</v>
      </c>
      <c r="G259" s="142" t="s">
        <v>887</v>
      </c>
      <c r="H259" s="143">
        <v>6117</v>
      </c>
      <c r="I259" s="141">
        <v>5</v>
      </c>
      <c r="J259" s="144">
        <f>อุดรธานี!F80</f>
        <v>178328.26</v>
      </c>
      <c r="K259" s="145">
        <f>อุดรธานี!AO80</f>
        <v>257656.54000000004</v>
      </c>
      <c r="L259" s="146">
        <f>อุดรธานี!AP80</f>
        <v>3497964.84</v>
      </c>
      <c r="M259" s="146">
        <f>อุดรธานี!AQ80</f>
        <v>3572940.34</v>
      </c>
      <c r="N259" s="142"/>
      <c r="O259" s="142"/>
      <c r="P259" s="142"/>
      <c r="Q259" s="134">
        <f t="shared" si="22"/>
        <v>-74975.5</v>
      </c>
      <c r="R259" s="135">
        <f t="shared" si="23"/>
        <v>571.84319764590487</v>
      </c>
    </row>
    <row r="260" spans="1:18" x14ac:dyDescent="0.35">
      <c r="A260" s="141">
        <v>6</v>
      </c>
      <c r="B260" s="142" t="s">
        <v>64</v>
      </c>
      <c r="C260" s="142" t="s">
        <v>35</v>
      </c>
      <c r="D260" s="142" t="s">
        <v>113</v>
      </c>
      <c r="E260" s="142" t="s">
        <v>36</v>
      </c>
      <c r="F260" s="142" t="s">
        <v>180</v>
      </c>
      <c r="G260" s="142" t="s">
        <v>888</v>
      </c>
      <c r="H260" s="143">
        <v>3261</v>
      </c>
      <c r="I260" s="141">
        <v>3</v>
      </c>
      <c r="J260" s="144">
        <f>อุดรธานี!F81</f>
        <v>29069.78</v>
      </c>
      <c r="K260" s="145">
        <f>อุดรธานี!AO81</f>
        <v>-296969.46000000002</v>
      </c>
      <c r="L260" s="146">
        <f>อุดรธานี!AP81</f>
        <v>1992910.6199999999</v>
      </c>
      <c r="M260" s="203">
        <f>อุดรธานี!AQ81</f>
        <v>2697186.73</v>
      </c>
      <c r="N260" s="142"/>
      <c r="O260" s="142"/>
      <c r="P260" s="142"/>
      <c r="Q260" s="134">
        <f t="shared" si="22"/>
        <v>-704276.1100000001</v>
      </c>
      <c r="R260" s="135">
        <f t="shared" si="23"/>
        <v>611.13481140754368</v>
      </c>
    </row>
    <row r="261" spans="1:18" x14ac:dyDescent="0.35">
      <c r="A261" s="141">
        <v>7</v>
      </c>
      <c r="B261" s="142" t="s">
        <v>64</v>
      </c>
      <c r="C261" s="142" t="s">
        <v>35</v>
      </c>
      <c r="D261" s="142" t="s">
        <v>113</v>
      </c>
      <c r="E261" s="142" t="s">
        <v>36</v>
      </c>
      <c r="F261" s="142" t="s">
        <v>180</v>
      </c>
      <c r="G261" s="142" t="s">
        <v>889</v>
      </c>
      <c r="H261" s="143">
        <v>2381</v>
      </c>
      <c r="I261" s="141">
        <v>2</v>
      </c>
      <c r="J261" s="144">
        <f>อุดรธานี!F82</f>
        <v>422345.11</v>
      </c>
      <c r="K261" s="145">
        <f>อุดรธานี!AO82</f>
        <v>385415.08999999997</v>
      </c>
      <c r="L261" s="146">
        <f>อุดรธานี!AP82</f>
        <v>1530026.7000000002</v>
      </c>
      <c r="M261" s="146">
        <f>อุดรธานี!AQ82</f>
        <v>1600583.0200000003</v>
      </c>
      <c r="N261" s="142"/>
      <c r="O261" s="142"/>
      <c r="P261" s="142"/>
      <c r="Q261" s="134">
        <f t="shared" si="22"/>
        <v>-70556.320000000065</v>
      </c>
      <c r="R261" s="135">
        <f t="shared" si="23"/>
        <v>642.59836203275938</v>
      </c>
    </row>
    <row r="262" spans="1:18" x14ac:dyDescent="0.35">
      <c r="A262" s="141">
        <v>8</v>
      </c>
      <c r="B262" s="142" t="s">
        <v>64</v>
      </c>
      <c r="C262" s="142" t="s">
        <v>35</v>
      </c>
      <c r="D262" s="142" t="s">
        <v>113</v>
      </c>
      <c r="E262" s="142" t="s">
        <v>36</v>
      </c>
      <c r="F262" s="142" t="s">
        <v>180</v>
      </c>
      <c r="G262" s="142" t="s">
        <v>890</v>
      </c>
      <c r="H262" s="143">
        <v>2712</v>
      </c>
      <c r="I262" s="141">
        <v>2</v>
      </c>
      <c r="J262" s="144">
        <f>อุดรธานี!F83</f>
        <v>354317.21</v>
      </c>
      <c r="K262" s="145">
        <f>อุดรธานี!AO83</f>
        <v>341979.91000000003</v>
      </c>
      <c r="L262" s="146">
        <f>อุดรธานี!AP83</f>
        <v>2431802.02</v>
      </c>
      <c r="M262" s="146">
        <f>อุดรธานี!AQ83</f>
        <v>2481939.71</v>
      </c>
      <c r="N262" s="142"/>
      <c r="O262" s="142"/>
      <c r="P262" s="142"/>
      <c r="Q262" s="134">
        <f t="shared" ref="Q262:Q325" si="27">L262-M262</f>
        <v>-50137.689999999944</v>
      </c>
      <c r="R262" s="135">
        <f t="shared" ref="R262:R325" si="28">L262/H262</f>
        <v>896.68216076696172</v>
      </c>
    </row>
    <row r="263" spans="1:18" x14ac:dyDescent="0.35">
      <c r="A263" s="141">
        <v>9</v>
      </c>
      <c r="B263" s="142" t="s">
        <v>64</v>
      </c>
      <c r="C263" s="142" t="s">
        <v>35</v>
      </c>
      <c r="D263" s="142" t="s">
        <v>113</v>
      </c>
      <c r="E263" s="142" t="s">
        <v>36</v>
      </c>
      <c r="F263" s="142" t="s">
        <v>180</v>
      </c>
      <c r="G263" s="142" t="s">
        <v>891</v>
      </c>
      <c r="H263" s="143">
        <v>1686</v>
      </c>
      <c r="I263" s="141">
        <v>2</v>
      </c>
      <c r="J263" s="144">
        <f>อุดรธานี!F84</f>
        <v>68776.94</v>
      </c>
      <c r="K263" s="145">
        <f>อุดรธานี!AO84</f>
        <v>-47631.899999999994</v>
      </c>
      <c r="L263" s="146">
        <f>อุดรธานี!AP84</f>
        <v>1618744.5499999998</v>
      </c>
      <c r="M263" s="203">
        <f>อุดรธานี!AQ84</f>
        <v>1773062.4</v>
      </c>
      <c r="N263" s="142"/>
      <c r="O263" s="142"/>
      <c r="P263" s="142"/>
      <c r="Q263" s="134">
        <f t="shared" si="27"/>
        <v>-154317.85000000009</v>
      </c>
      <c r="R263" s="135">
        <f t="shared" si="28"/>
        <v>960.10946026097258</v>
      </c>
    </row>
    <row r="264" spans="1:18" x14ac:dyDescent="0.35">
      <c r="A264" s="141">
        <v>10</v>
      </c>
      <c r="B264" s="142" t="s">
        <v>64</v>
      </c>
      <c r="C264" s="142" t="s">
        <v>35</v>
      </c>
      <c r="D264" s="142" t="s">
        <v>113</v>
      </c>
      <c r="E264" s="142" t="s">
        <v>36</v>
      </c>
      <c r="F264" s="142" t="s">
        <v>180</v>
      </c>
      <c r="G264" s="142" t="s">
        <v>892</v>
      </c>
      <c r="H264" s="143">
        <v>2512</v>
      </c>
      <c r="I264" s="141">
        <v>2</v>
      </c>
      <c r="J264" s="144">
        <f>อุดรธานี!F85</f>
        <v>173688.13</v>
      </c>
      <c r="K264" s="145">
        <f>อุดรธานี!AO85</f>
        <v>88870.9</v>
      </c>
      <c r="L264" s="146">
        <f>อุดรธานี!AP85</f>
        <v>1807721.27</v>
      </c>
      <c r="M264" s="146">
        <f>อุดรธานี!AQ85</f>
        <v>2181795.4299999997</v>
      </c>
      <c r="N264" s="142"/>
      <c r="O264" s="142"/>
      <c r="P264" s="142"/>
      <c r="Q264" s="134">
        <f t="shared" si="27"/>
        <v>-374074.15999999968</v>
      </c>
      <c r="R264" s="135">
        <f t="shared" si="28"/>
        <v>719.63426353503189</v>
      </c>
    </row>
    <row r="265" spans="1:18" s="153" customFormat="1" x14ac:dyDescent="0.35">
      <c r="A265" s="147">
        <v>5</v>
      </c>
      <c r="B265" s="148" t="s">
        <v>64</v>
      </c>
      <c r="C265" s="148"/>
      <c r="D265" s="148"/>
      <c r="E265" s="148" t="s">
        <v>77</v>
      </c>
      <c r="F265" s="148"/>
      <c r="G265" s="148" t="s">
        <v>314</v>
      </c>
      <c r="H265" s="154">
        <f>SUM(H247:H263)</f>
        <v>124797</v>
      </c>
      <c r="I265" s="147"/>
      <c r="J265" s="150">
        <f>SUM(J255:J264)</f>
        <v>1666175.1999999997</v>
      </c>
      <c r="K265" s="150">
        <f t="shared" ref="K265:M265" si="29">SUM(K255:K264)</f>
        <v>882702.03</v>
      </c>
      <c r="L265" s="150">
        <f t="shared" si="29"/>
        <v>20466670.939999998</v>
      </c>
      <c r="M265" s="150">
        <f t="shared" si="29"/>
        <v>22589248.289999999</v>
      </c>
      <c r="N265" s="148">
        <v>9</v>
      </c>
      <c r="O265" s="148">
        <v>9</v>
      </c>
      <c r="P265" s="148">
        <f>N265-O265</f>
        <v>0</v>
      </c>
      <c r="Q265" s="151">
        <f t="shared" si="27"/>
        <v>-2122577.3500000015</v>
      </c>
      <c r="R265" s="152">
        <f>L265/H265</f>
        <v>163.99970303773327</v>
      </c>
    </row>
    <row r="266" spans="1:18" x14ac:dyDescent="0.35">
      <c r="A266" s="141">
        <v>1</v>
      </c>
      <c r="B266" s="142" t="s">
        <v>64</v>
      </c>
      <c r="C266" s="142" t="s">
        <v>315</v>
      </c>
      <c r="D266" s="142" t="s">
        <v>120</v>
      </c>
      <c r="E266" s="142" t="s">
        <v>46</v>
      </c>
      <c r="F266" s="142" t="s">
        <v>210</v>
      </c>
      <c r="G266" s="142" t="s">
        <v>316</v>
      </c>
      <c r="H266" s="143"/>
      <c r="I266" s="141"/>
      <c r="J266" s="144"/>
      <c r="K266" s="145"/>
      <c r="L266" s="146"/>
      <c r="M266" s="146"/>
      <c r="N266" s="142"/>
      <c r="O266" s="142"/>
      <c r="P266" s="142"/>
    </row>
    <row r="267" spans="1:18" x14ac:dyDescent="0.35">
      <c r="A267" s="141">
        <v>2</v>
      </c>
      <c r="B267" s="142" t="s">
        <v>64</v>
      </c>
      <c r="C267" s="142" t="s">
        <v>315</v>
      </c>
      <c r="D267" s="142" t="s">
        <v>120</v>
      </c>
      <c r="E267" s="142" t="s">
        <v>46</v>
      </c>
      <c r="F267" s="142" t="s">
        <v>180</v>
      </c>
      <c r="G267" s="142" t="s">
        <v>893</v>
      </c>
      <c r="H267" s="143">
        <v>3664</v>
      </c>
      <c r="I267" s="141">
        <v>3</v>
      </c>
      <c r="J267" s="144">
        <f>อุดรธานี!F86</f>
        <v>408615.98</v>
      </c>
      <c r="K267" s="145">
        <f>อุดรธานี!AO86</f>
        <v>420606.05</v>
      </c>
      <c r="L267" s="146">
        <f>อุดรธานี!AP86</f>
        <v>2547081.79</v>
      </c>
      <c r="M267" s="146">
        <f>อุดรธานี!AQ86</f>
        <v>2616960.6399999997</v>
      </c>
      <c r="N267" s="142"/>
      <c r="O267" s="142"/>
      <c r="P267" s="142"/>
      <c r="Q267" s="134">
        <f t="shared" si="27"/>
        <v>-69878.849999999627</v>
      </c>
      <c r="R267" s="135">
        <f t="shared" si="28"/>
        <v>695.16424399563323</v>
      </c>
    </row>
    <row r="268" spans="1:18" x14ac:dyDescent="0.35">
      <c r="A268" s="141">
        <v>3</v>
      </c>
      <c r="B268" s="142" t="s">
        <v>64</v>
      </c>
      <c r="C268" s="142" t="s">
        <v>315</v>
      </c>
      <c r="D268" s="142" t="s">
        <v>120</v>
      </c>
      <c r="E268" s="142" t="s">
        <v>46</v>
      </c>
      <c r="F268" s="142" t="s">
        <v>180</v>
      </c>
      <c r="G268" s="142" t="s">
        <v>894</v>
      </c>
      <c r="H268" s="143">
        <v>7927</v>
      </c>
      <c r="I268" s="141">
        <v>5</v>
      </c>
      <c r="J268" s="144">
        <f>อุดรธานี!F87</f>
        <v>1514402.52</v>
      </c>
      <c r="K268" s="145">
        <f>อุดรธานี!AO87</f>
        <v>1549624.3599999999</v>
      </c>
      <c r="L268" s="146">
        <f>อุดรธานี!AP87</f>
        <v>3804013.31</v>
      </c>
      <c r="M268" s="146">
        <f>อุดรธานี!AQ87</f>
        <v>2953067.25</v>
      </c>
      <c r="N268" s="142"/>
      <c r="O268" s="142"/>
      <c r="P268" s="142"/>
      <c r="Q268" s="134">
        <f t="shared" si="27"/>
        <v>850946.06</v>
      </c>
      <c r="R268" s="135">
        <f t="shared" si="28"/>
        <v>479.88057398763721</v>
      </c>
    </row>
    <row r="269" spans="1:18" x14ac:dyDescent="0.35">
      <c r="A269" s="141">
        <v>4</v>
      </c>
      <c r="B269" s="142" t="s">
        <v>64</v>
      </c>
      <c r="C269" s="142" t="s">
        <v>315</v>
      </c>
      <c r="D269" s="142" t="s">
        <v>120</v>
      </c>
      <c r="E269" s="142" t="s">
        <v>46</v>
      </c>
      <c r="F269" s="142" t="s">
        <v>180</v>
      </c>
      <c r="G269" s="142" t="s">
        <v>895</v>
      </c>
      <c r="H269" s="143">
        <v>7609</v>
      </c>
      <c r="I269" s="141">
        <v>5</v>
      </c>
      <c r="J269" s="144">
        <f>อุดรธานี!F88</f>
        <v>758041.44</v>
      </c>
      <c r="K269" s="145">
        <f>อุดรธานี!AO88</f>
        <v>701567.21</v>
      </c>
      <c r="L269" s="146">
        <f>อุดรธานี!AP88</f>
        <v>3258389.46</v>
      </c>
      <c r="M269" s="146">
        <f>อุดรธานี!AQ88</f>
        <v>2769189.9699999997</v>
      </c>
      <c r="N269" s="142"/>
      <c r="O269" s="142"/>
      <c r="P269" s="142"/>
      <c r="Q269" s="134">
        <f t="shared" si="27"/>
        <v>489199.49000000022</v>
      </c>
      <c r="R269" s="135">
        <f t="shared" si="28"/>
        <v>428.22834275200421</v>
      </c>
    </row>
    <row r="270" spans="1:18" x14ac:dyDescent="0.35">
      <c r="A270" s="141">
        <v>5</v>
      </c>
      <c r="B270" s="142" t="s">
        <v>64</v>
      </c>
      <c r="C270" s="142" t="s">
        <v>315</v>
      </c>
      <c r="D270" s="142" t="s">
        <v>120</v>
      </c>
      <c r="E270" s="142" t="s">
        <v>46</v>
      </c>
      <c r="F270" s="142" t="s">
        <v>180</v>
      </c>
      <c r="G270" s="142" t="s">
        <v>896</v>
      </c>
      <c r="H270" s="143">
        <v>6471</v>
      </c>
      <c r="I270" s="141">
        <v>5</v>
      </c>
      <c r="J270" s="144">
        <f>อุดรธานี!F89</f>
        <v>781210.38</v>
      </c>
      <c r="K270" s="145">
        <f>อุดรธานี!AO89</f>
        <v>836706.79</v>
      </c>
      <c r="L270" s="146">
        <f>อุดรธานี!AP89</f>
        <v>3395424.25</v>
      </c>
      <c r="M270" s="146">
        <f>อุดรธานี!AQ89</f>
        <v>3377833.19</v>
      </c>
      <c r="N270" s="142"/>
      <c r="O270" s="142"/>
      <c r="P270" s="142"/>
      <c r="Q270" s="134">
        <f t="shared" si="27"/>
        <v>17591.060000000056</v>
      </c>
      <c r="R270" s="135">
        <f t="shared" si="28"/>
        <v>524.7139932004327</v>
      </c>
    </row>
    <row r="271" spans="1:18" x14ac:dyDescent="0.35">
      <c r="A271" s="141">
        <v>6</v>
      </c>
      <c r="B271" s="142" t="s">
        <v>64</v>
      </c>
      <c r="C271" s="142" t="s">
        <v>315</v>
      </c>
      <c r="D271" s="142" t="s">
        <v>120</v>
      </c>
      <c r="E271" s="142" t="s">
        <v>46</v>
      </c>
      <c r="F271" s="142" t="s">
        <v>180</v>
      </c>
      <c r="G271" s="142" t="s">
        <v>897</v>
      </c>
      <c r="H271" s="143">
        <v>4146</v>
      </c>
      <c r="I271" s="141">
        <v>3</v>
      </c>
      <c r="J271" s="144">
        <f>อุดรธานี!F90</f>
        <v>754144.3</v>
      </c>
      <c r="K271" s="145">
        <f>อุดรธานี!AO90</f>
        <v>885309.15</v>
      </c>
      <c r="L271" s="146">
        <f>อุดรธานี!AP90</f>
        <v>2174201.3200000003</v>
      </c>
      <c r="M271" s="146">
        <f>อุดรธานี!AQ90</f>
        <v>1850245.4400000002</v>
      </c>
      <c r="N271" s="142"/>
      <c r="O271" s="142"/>
      <c r="P271" s="142"/>
      <c r="Q271" s="134">
        <f t="shared" si="27"/>
        <v>323955.88000000012</v>
      </c>
      <c r="R271" s="135">
        <f t="shared" si="28"/>
        <v>524.40938736131216</v>
      </c>
    </row>
    <row r="272" spans="1:18" x14ac:dyDescent="0.35">
      <c r="A272" s="141">
        <v>7</v>
      </c>
      <c r="B272" s="142" t="s">
        <v>64</v>
      </c>
      <c r="C272" s="142" t="s">
        <v>315</v>
      </c>
      <c r="D272" s="142" t="s">
        <v>120</v>
      </c>
      <c r="E272" s="142" t="s">
        <v>46</v>
      </c>
      <c r="F272" s="142" t="s">
        <v>180</v>
      </c>
      <c r="G272" s="142" t="s">
        <v>898</v>
      </c>
      <c r="H272" s="143">
        <v>8209</v>
      </c>
      <c r="I272" s="141">
        <v>5</v>
      </c>
      <c r="J272" s="144">
        <f>อุดรธานี!F91</f>
        <v>850296.29</v>
      </c>
      <c r="K272" s="145">
        <f>อุดรธานี!AO91</f>
        <v>534272.82999999996</v>
      </c>
      <c r="L272" s="146">
        <f>อุดรธานี!AP91</f>
        <v>4275895.92</v>
      </c>
      <c r="M272" s="146">
        <f>อุดรธานี!AQ91</f>
        <v>3656671.66</v>
      </c>
      <c r="N272" s="142"/>
      <c r="O272" s="142"/>
      <c r="P272" s="142"/>
      <c r="Q272" s="134">
        <f t="shared" si="27"/>
        <v>619224.25999999978</v>
      </c>
      <c r="R272" s="135">
        <f t="shared" si="28"/>
        <v>520.87902545986117</v>
      </c>
    </row>
    <row r="273" spans="1:18" x14ac:dyDescent="0.35">
      <c r="A273" s="141">
        <v>8</v>
      </c>
      <c r="B273" s="142" t="s">
        <v>64</v>
      </c>
      <c r="C273" s="142" t="s">
        <v>315</v>
      </c>
      <c r="D273" s="142" t="s">
        <v>120</v>
      </c>
      <c r="E273" s="142" t="s">
        <v>46</v>
      </c>
      <c r="F273" s="142" t="s">
        <v>180</v>
      </c>
      <c r="G273" s="142" t="s">
        <v>899</v>
      </c>
      <c r="H273" s="143">
        <v>4164</v>
      </c>
      <c r="I273" s="141">
        <v>3</v>
      </c>
      <c r="J273" s="144">
        <f>อุดรธานี!F92</f>
        <v>502701.03</v>
      </c>
      <c r="K273" s="145">
        <f>อุดรธานี!AO92</f>
        <v>-96231.489999999991</v>
      </c>
      <c r="L273" s="146">
        <f>อุดรธานี!AP92</f>
        <v>2587551.77</v>
      </c>
      <c r="M273" s="146">
        <f>อุดรธานี!AQ92</f>
        <v>2779061.0100000002</v>
      </c>
      <c r="N273" s="142"/>
      <c r="O273" s="142"/>
      <c r="P273" s="142"/>
      <c r="Q273" s="134">
        <f t="shared" si="27"/>
        <v>-191509.24000000022</v>
      </c>
      <c r="R273" s="135">
        <f t="shared" si="28"/>
        <v>621.41012728146018</v>
      </c>
    </row>
    <row r="274" spans="1:18" x14ac:dyDescent="0.35">
      <c r="A274" s="141">
        <v>9</v>
      </c>
      <c r="B274" s="142" t="s">
        <v>64</v>
      </c>
      <c r="C274" s="142" t="s">
        <v>315</v>
      </c>
      <c r="D274" s="142" t="s">
        <v>120</v>
      </c>
      <c r="E274" s="142" t="s">
        <v>46</v>
      </c>
      <c r="F274" s="142" t="s">
        <v>180</v>
      </c>
      <c r="G274" s="142" t="s">
        <v>900</v>
      </c>
      <c r="H274" s="143">
        <v>6009</v>
      </c>
      <c r="I274" s="141">
        <v>5</v>
      </c>
      <c r="J274" s="144">
        <f>อุดรธานี!F93</f>
        <v>235495.85</v>
      </c>
      <c r="K274" s="145">
        <f>อุดรธานี!AO93</f>
        <v>326106.08</v>
      </c>
      <c r="L274" s="146">
        <f>อุดรธานี!AP93</f>
        <v>3287473.7199999997</v>
      </c>
      <c r="M274" s="146">
        <f>อุดรธานี!AQ93</f>
        <v>3581708.21</v>
      </c>
      <c r="N274" s="142"/>
      <c r="O274" s="142"/>
      <c r="P274" s="142"/>
      <c r="Q274" s="134">
        <f t="shared" si="27"/>
        <v>-294234.49000000022</v>
      </c>
      <c r="R274" s="135">
        <f t="shared" si="28"/>
        <v>547.0916491928773</v>
      </c>
    </row>
    <row r="275" spans="1:18" x14ac:dyDescent="0.35">
      <c r="A275" s="141">
        <v>10</v>
      </c>
      <c r="B275" s="142" t="s">
        <v>64</v>
      </c>
      <c r="C275" s="142" t="s">
        <v>315</v>
      </c>
      <c r="D275" s="142" t="s">
        <v>120</v>
      </c>
      <c r="E275" s="142" t="s">
        <v>46</v>
      </c>
      <c r="F275" s="142" t="s">
        <v>180</v>
      </c>
      <c r="G275" s="142" t="s">
        <v>901</v>
      </c>
      <c r="H275" s="143">
        <v>4497</v>
      </c>
      <c r="I275" s="141">
        <v>3</v>
      </c>
      <c r="J275" s="144">
        <f>อุดรธานี!F94</f>
        <v>389145.73</v>
      </c>
      <c r="K275" s="145">
        <f>อุดรธานี!AO94</f>
        <v>260308.04000000004</v>
      </c>
      <c r="L275" s="146">
        <f>อุดรธานี!AP94</f>
        <v>3115788.92</v>
      </c>
      <c r="M275" s="146">
        <f>อุดรธานี!AQ94</f>
        <v>2963148.7800000003</v>
      </c>
      <c r="N275" s="142"/>
      <c r="O275" s="142"/>
      <c r="P275" s="142"/>
      <c r="Q275" s="134">
        <f t="shared" si="27"/>
        <v>152640.13999999966</v>
      </c>
      <c r="R275" s="135">
        <f t="shared" si="28"/>
        <v>692.85944407382704</v>
      </c>
    </row>
    <row r="276" spans="1:18" x14ac:dyDescent="0.35">
      <c r="A276" s="141">
        <v>11</v>
      </c>
      <c r="B276" s="142" t="s">
        <v>64</v>
      </c>
      <c r="C276" s="142" t="s">
        <v>315</v>
      </c>
      <c r="D276" s="142" t="s">
        <v>120</v>
      </c>
      <c r="E276" s="142" t="s">
        <v>46</v>
      </c>
      <c r="F276" s="142" t="s">
        <v>180</v>
      </c>
      <c r="G276" s="142" t="s">
        <v>902</v>
      </c>
      <c r="H276" s="143">
        <v>6523</v>
      </c>
      <c r="I276" s="141">
        <v>5</v>
      </c>
      <c r="J276" s="144">
        <f>อุดรธานี!F95</f>
        <v>294274.73</v>
      </c>
      <c r="K276" s="145">
        <f>อุดรธานี!AO95</f>
        <v>130898.62999999995</v>
      </c>
      <c r="L276" s="146">
        <f>อุดรธานี!AP95</f>
        <v>3514687.5</v>
      </c>
      <c r="M276" s="146">
        <f>อุดรธานี!AQ95</f>
        <v>3803147.0700000003</v>
      </c>
      <c r="N276" s="142"/>
      <c r="O276" s="142"/>
      <c r="P276" s="142"/>
      <c r="Q276" s="134">
        <f t="shared" si="27"/>
        <v>-288459.5700000003</v>
      </c>
      <c r="R276" s="135">
        <f t="shared" si="28"/>
        <v>538.81457918135823</v>
      </c>
    </row>
    <row r="277" spans="1:18" x14ac:dyDescent="0.35">
      <c r="A277" s="141">
        <v>12</v>
      </c>
      <c r="B277" s="142" t="s">
        <v>64</v>
      </c>
      <c r="C277" s="142" t="s">
        <v>315</v>
      </c>
      <c r="D277" s="142" t="s">
        <v>120</v>
      </c>
      <c r="E277" s="142" t="s">
        <v>46</v>
      </c>
      <c r="F277" s="142" t="s">
        <v>180</v>
      </c>
      <c r="G277" s="142" t="s">
        <v>903</v>
      </c>
      <c r="H277" s="143">
        <v>4131</v>
      </c>
      <c r="I277" s="141">
        <v>3</v>
      </c>
      <c r="J277" s="144">
        <f>อุดรธานี!F96</f>
        <v>251852.71</v>
      </c>
      <c r="K277" s="145">
        <f>อุดรธานี!AO96</f>
        <v>98183.929999999964</v>
      </c>
      <c r="L277" s="146">
        <f>อุดรธานี!AP96</f>
        <v>2580277.89</v>
      </c>
      <c r="M277" s="146">
        <f>อุดรธานี!AQ96</f>
        <v>2823438.08</v>
      </c>
      <c r="N277" s="142"/>
      <c r="O277" s="142"/>
      <c r="P277" s="142"/>
      <c r="Q277" s="134">
        <f t="shared" si="27"/>
        <v>-243160.18999999994</v>
      </c>
      <c r="R277" s="135">
        <f t="shared" si="28"/>
        <v>624.61338416848218</v>
      </c>
    </row>
    <row r="278" spans="1:18" x14ac:dyDescent="0.35">
      <c r="A278" s="141">
        <v>13</v>
      </c>
      <c r="B278" s="142" t="s">
        <v>64</v>
      </c>
      <c r="C278" s="142" t="s">
        <v>315</v>
      </c>
      <c r="D278" s="142" t="s">
        <v>120</v>
      </c>
      <c r="E278" s="142" t="s">
        <v>46</v>
      </c>
      <c r="F278" s="142" t="s">
        <v>180</v>
      </c>
      <c r="G278" s="142" t="s">
        <v>904</v>
      </c>
      <c r="H278" s="143">
        <v>5378</v>
      </c>
      <c r="I278" s="141">
        <v>4</v>
      </c>
      <c r="J278" s="144">
        <f>อุดรธานี!F97</f>
        <v>116471.16</v>
      </c>
      <c r="K278" s="145">
        <f>อุดรธานี!AO97</f>
        <v>-168061.12</v>
      </c>
      <c r="L278" s="146">
        <f>อุดรธานี!AP97</f>
        <v>2561137.3400000003</v>
      </c>
      <c r="M278" s="146">
        <f>อุดรธานี!AQ97</f>
        <v>2727520.29</v>
      </c>
      <c r="N278" s="142"/>
      <c r="O278" s="142"/>
      <c r="P278" s="142"/>
      <c r="Q278" s="134">
        <f t="shared" si="27"/>
        <v>-166382.94999999972</v>
      </c>
      <c r="R278" s="135">
        <f t="shared" si="28"/>
        <v>476.224867980662</v>
      </c>
    </row>
    <row r="279" spans="1:18" x14ac:dyDescent="0.35">
      <c r="A279" s="141">
        <v>14</v>
      </c>
      <c r="B279" s="142" t="s">
        <v>64</v>
      </c>
      <c r="C279" s="142" t="s">
        <v>315</v>
      </c>
      <c r="D279" s="142" t="s">
        <v>120</v>
      </c>
      <c r="E279" s="142" t="s">
        <v>46</v>
      </c>
      <c r="F279" s="142" t="s">
        <v>180</v>
      </c>
      <c r="G279" s="142" t="s">
        <v>905</v>
      </c>
      <c r="H279" s="143">
        <v>4212</v>
      </c>
      <c r="I279" s="141">
        <v>3</v>
      </c>
      <c r="J279" s="144">
        <f>อุดรธานี!F98</f>
        <v>300923.43</v>
      </c>
      <c r="K279" s="145">
        <f>อุดรธานี!AO98</f>
        <v>397014.35</v>
      </c>
      <c r="L279" s="146">
        <f>อุดรธานี!AP98</f>
        <v>3297327.4699999997</v>
      </c>
      <c r="M279" s="146">
        <f>อุดรธานี!AQ98</f>
        <v>2862600.64</v>
      </c>
      <c r="N279" s="142"/>
      <c r="O279" s="142"/>
      <c r="P279" s="142"/>
      <c r="Q279" s="134">
        <f t="shared" si="27"/>
        <v>434726.82999999961</v>
      </c>
      <c r="R279" s="135">
        <f t="shared" si="28"/>
        <v>782.84127967711299</v>
      </c>
    </row>
    <row r="280" spans="1:18" x14ac:dyDescent="0.35">
      <c r="A280" s="141">
        <v>15</v>
      </c>
      <c r="B280" s="142" t="s">
        <v>64</v>
      </c>
      <c r="C280" s="142" t="s">
        <v>315</v>
      </c>
      <c r="D280" s="142" t="s">
        <v>120</v>
      </c>
      <c r="E280" s="142" t="s">
        <v>46</v>
      </c>
      <c r="F280" s="142" t="s">
        <v>180</v>
      </c>
      <c r="G280" s="142" t="s">
        <v>906</v>
      </c>
      <c r="H280" s="143">
        <v>3326</v>
      </c>
      <c r="I280" s="141">
        <v>3</v>
      </c>
      <c r="J280" s="144">
        <f>อุดรธานี!F99</f>
        <v>397608.14</v>
      </c>
      <c r="K280" s="145">
        <f>อุดรธานี!AO99</f>
        <v>366902.11</v>
      </c>
      <c r="L280" s="146">
        <f>อุดรธานี!AP99</f>
        <v>2023003.8399999999</v>
      </c>
      <c r="M280" s="146">
        <f>อุดรธานี!AQ99</f>
        <v>1998174.71</v>
      </c>
      <c r="N280" s="142"/>
      <c r="O280" s="142"/>
      <c r="P280" s="142"/>
      <c r="Q280" s="134">
        <f t="shared" si="27"/>
        <v>24829.129999999888</v>
      </c>
      <c r="R280" s="135">
        <f t="shared" si="28"/>
        <v>608.23927841250747</v>
      </c>
    </row>
    <row r="281" spans="1:18" s="153" customFormat="1" x14ac:dyDescent="0.35">
      <c r="A281" s="147">
        <v>6</v>
      </c>
      <c r="B281" s="148" t="s">
        <v>64</v>
      </c>
      <c r="C281" s="148"/>
      <c r="D281" s="148"/>
      <c r="E281" s="148" t="s">
        <v>77</v>
      </c>
      <c r="F281" s="148"/>
      <c r="G281" s="148" t="s">
        <v>317</v>
      </c>
      <c r="H281" s="154">
        <f>SUM(H266:H280)</f>
        <v>76266</v>
      </c>
      <c r="I281" s="147"/>
      <c r="J281" s="150">
        <f>SUM(J266:J280)</f>
        <v>7555183.6899999995</v>
      </c>
      <c r="K281" s="150">
        <f t="shared" ref="K281:M281" si="30">SUM(K266:K280)</f>
        <v>6243206.9199999999</v>
      </c>
      <c r="L281" s="150">
        <f t="shared" si="30"/>
        <v>42422254.5</v>
      </c>
      <c r="M281" s="150">
        <f t="shared" si="30"/>
        <v>40762766.940000005</v>
      </c>
      <c r="N281" s="148">
        <v>14</v>
      </c>
      <c r="O281" s="148">
        <v>14</v>
      </c>
      <c r="P281" s="148">
        <f>N281-O281</f>
        <v>0</v>
      </c>
      <c r="Q281" s="151">
        <f t="shared" si="27"/>
        <v>1659487.5599999949</v>
      </c>
      <c r="R281" s="152">
        <f>L281/H281</f>
        <v>556.24071670206911</v>
      </c>
    </row>
    <row r="282" spans="1:18" x14ac:dyDescent="0.35">
      <c r="A282" s="141">
        <v>1</v>
      </c>
      <c r="B282" s="142" t="s">
        <v>64</v>
      </c>
      <c r="C282" s="142" t="s">
        <v>318</v>
      </c>
      <c r="D282" s="142" t="s">
        <v>126</v>
      </c>
      <c r="E282" s="142" t="s">
        <v>47</v>
      </c>
      <c r="F282" s="142" t="s">
        <v>210</v>
      </c>
      <c r="G282" s="142" t="s">
        <v>319</v>
      </c>
      <c r="H282" s="143"/>
      <c r="I282" s="141"/>
      <c r="J282" s="144"/>
      <c r="K282" s="145"/>
      <c r="L282" s="146"/>
      <c r="M282" s="146"/>
      <c r="N282" s="142"/>
      <c r="O282" s="142"/>
      <c r="P282" s="142"/>
    </row>
    <row r="283" spans="1:18" x14ac:dyDescent="0.35">
      <c r="A283" s="141">
        <v>2</v>
      </c>
      <c r="B283" s="142" t="s">
        <v>64</v>
      </c>
      <c r="C283" s="142" t="s">
        <v>318</v>
      </c>
      <c r="D283" s="142" t="s">
        <v>126</v>
      </c>
      <c r="E283" s="142" t="s">
        <v>47</v>
      </c>
      <c r="F283" s="142" t="s">
        <v>180</v>
      </c>
      <c r="G283" s="142" t="s">
        <v>907</v>
      </c>
      <c r="H283" s="143">
        <v>2523</v>
      </c>
      <c r="I283" s="141">
        <v>2</v>
      </c>
      <c r="J283" s="144">
        <f>อุดรธานี!F100</f>
        <v>493381.22</v>
      </c>
      <c r="K283" s="145">
        <f>อุดรธานี!AO100</f>
        <v>610504.41999999993</v>
      </c>
      <c r="L283" s="146">
        <f>อุดรธานี!AP100</f>
        <v>1838644.74</v>
      </c>
      <c r="M283" s="146">
        <f>อุดรธานี!AQ100</f>
        <v>1789101.83</v>
      </c>
      <c r="N283" s="142"/>
      <c r="O283" s="142"/>
      <c r="P283" s="142"/>
      <c r="Q283" s="134">
        <f t="shared" si="27"/>
        <v>49542.909999999916</v>
      </c>
      <c r="R283" s="135">
        <f t="shared" si="28"/>
        <v>728.75336504161714</v>
      </c>
    </row>
    <row r="284" spans="1:18" x14ac:dyDescent="0.35">
      <c r="A284" s="141">
        <v>3</v>
      </c>
      <c r="B284" s="142" t="s">
        <v>64</v>
      </c>
      <c r="C284" s="142" t="s">
        <v>318</v>
      </c>
      <c r="D284" s="142" t="s">
        <v>126</v>
      </c>
      <c r="E284" s="142" t="s">
        <v>47</v>
      </c>
      <c r="F284" s="142" t="s">
        <v>180</v>
      </c>
      <c r="G284" s="142" t="s">
        <v>908</v>
      </c>
      <c r="H284" s="143">
        <v>5391</v>
      </c>
      <c r="I284" s="141">
        <v>4</v>
      </c>
      <c r="J284" s="144">
        <f>อุดรธานี!F101</f>
        <v>410083.22</v>
      </c>
      <c r="K284" s="145">
        <f>อุดรธานี!AO101</f>
        <v>469844.70999999996</v>
      </c>
      <c r="L284" s="146">
        <f>อุดรธานี!AP101</f>
        <v>2999716.95</v>
      </c>
      <c r="M284" s="146">
        <f>อุดรธานี!AQ101</f>
        <v>2845586.13</v>
      </c>
      <c r="N284" s="142"/>
      <c r="O284" s="142"/>
      <c r="P284" s="142"/>
      <c r="Q284" s="134">
        <f t="shared" si="27"/>
        <v>154130.8200000003</v>
      </c>
      <c r="R284" s="135">
        <f t="shared" si="28"/>
        <v>556.43052309404561</v>
      </c>
    </row>
    <row r="285" spans="1:18" x14ac:dyDescent="0.35">
      <c r="A285" s="141">
        <v>4</v>
      </c>
      <c r="B285" s="142" t="s">
        <v>64</v>
      </c>
      <c r="C285" s="142" t="s">
        <v>318</v>
      </c>
      <c r="D285" s="142" t="s">
        <v>126</v>
      </c>
      <c r="E285" s="142" t="s">
        <v>47</v>
      </c>
      <c r="F285" s="142" t="s">
        <v>180</v>
      </c>
      <c r="G285" s="142" t="s">
        <v>909</v>
      </c>
      <c r="H285" s="143">
        <v>2709</v>
      </c>
      <c r="I285" s="141">
        <v>2</v>
      </c>
      <c r="J285" s="144">
        <f>อุดรธานี!F102</f>
        <v>239691.43</v>
      </c>
      <c r="K285" s="145">
        <f>อุดรธานี!AO102</f>
        <v>289864.82999999996</v>
      </c>
      <c r="L285" s="146">
        <f>อุดรธานี!AP102</f>
        <v>1953637.52</v>
      </c>
      <c r="M285" s="146">
        <f>อุดรธานี!AQ102</f>
        <v>1815828.95</v>
      </c>
      <c r="N285" s="142"/>
      <c r="O285" s="142"/>
      <c r="P285" s="142"/>
      <c r="Q285" s="134">
        <f t="shared" si="27"/>
        <v>137808.57000000007</v>
      </c>
      <c r="R285" s="135">
        <f t="shared" si="28"/>
        <v>721.16556662975267</v>
      </c>
    </row>
    <row r="286" spans="1:18" x14ac:dyDescent="0.35">
      <c r="A286" s="141">
        <v>5</v>
      </c>
      <c r="B286" s="142" t="s">
        <v>64</v>
      </c>
      <c r="C286" s="142" t="s">
        <v>318</v>
      </c>
      <c r="D286" s="142" t="s">
        <v>126</v>
      </c>
      <c r="E286" s="142" t="s">
        <v>47</v>
      </c>
      <c r="F286" s="142" t="s">
        <v>180</v>
      </c>
      <c r="G286" s="142" t="s">
        <v>910</v>
      </c>
      <c r="H286" s="143">
        <v>3276</v>
      </c>
      <c r="I286" s="141">
        <v>3</v>
      </c>
      <c r="J286" s="144">
        <f>อุดรธานี!F103</f>
        <v>164183.42000000001</v>
      </c>
      <c r="K286" s="145">
        <f>อุดรธานี!AO103</f>
        <v>301260.38000000006</v>
      </c>
      <c r="L286" s="146">
        <f>อุดรธานี!AP103</f>
        <v>2091497.01</v>
      </c>
      <c r="M286" s="146">
        <f>อุดรธานี!AQ103</f>
        <v>2059316.48</v>
      </c>
      <c r="N286" s="142"/>
      <c r="O286" s="142"/>
      <c r="P286" s="142"/>
      <c r="Q286" s="134">
        <f t="shared" si="27"/>
        <v>32180.530000000028</v>
      </c>
      <c r="R286" s="135">
        <f t="shared" si="28"/>
        <v>638.43010073260075</v>
      </c>
    </row>
    <row r="287" spans="1:18" x14ac:dyDescent="0.35">
      <c r="A287" s="141">
        <v>6</v>
      </c>
      <c r="B287" s="142" t="s">
        <v>64</v>
      </c>
      <c r="C287" s="142" t="s">
        <v>318</v>
      </c>
      <c r="D287" s="142" t="s">
        <v>126</v>
      </c>
      <c r="E287" s="142" t="s">
        <v>47</v>
      </c>
      <c r="F287" s="142" t="s">
        <v>180</v>
      </c>
      <c r="G287" s="142" t="s">
        <v>911</v>
      </c>
      <c r="H287" s="143">
        <v>1694</v>
      </c>
      <c r="I287" s="141">
        <v>2</v>
      </c>
      <c r="J287" s="144">
        <f>อุดรธานี!F104</f>
        <v>381539.63</v>
      </c>
      <c r="K287" s="145">
        <f>อุดรธานี!AO104</f>
        <v>300660.65000000002</v>
      </c>
      <c r="L287" s="146">
        <f>อุดรธานี!AP104</f>
        <v>1827840.27</v>
      </c>
      <c r="M287" s="146">
        <f>อุดรธานี!AQ104</f>
        <v>1800675.47</v>
      </c>
      <c r="N287" s="142"/>
      <c r="O287" s="142"/>
      <c r="P287" s="142"/>
      <c r="Q287" s="134">
        <f t="shared" si="27"/>
        <v>27164.800000000047</v>
      </c>
      <c r="R287" s="135">
        <f t="shared" si="28"/>
        <v>1079.0084238488785</v>
      </c>
    </row>
    <row r="288" spans="1:18" x14ac:dyDescent="0.35">
      <c r="A288" s="141">
        <v>7</v>
      </c>
      <c r="B288" s="142" t="s">
        <v>64</v>
      </c>
      <c r="C288" s="142" t="s">
        <v>318</v>
      </c>
      <c r="D288" s="142" t="s">
        <v>126</v>
      </c>
      <c r="E288" s="142" t="s">
        <v>47</v>
      </c>
      <c r="F288" s="142" t="s">
        <v>180</v>
      </c>
      <c r="G288" s="142" t="s">
        <v>912</v>
      </c>
      <c r="H288" s="143">
        <v>2072</v>
      </c>
      <c r="I288" s="141">
        <v>2</v>
      </c>
      <c r="J288" s="144">
        <f>อุดรธานี!F105</f>
        <v>348174.5</v>
      </c>
      <c r="K288" s="145">
        <f>อุดรธานี!AO105</f>
        <v>253419.89</v>
      </c>
      <c r="L288" s="146">
        <f>อุดรธานี!AP105</f>
        <v>1732525.21</v>
      </c>
      <c r="M288" s="146">
        <f>อุดรธานี!AQ105</f>
        <v>1780231.78</v>
      </c>
      <c r="N288" s="142"/>
      <c r="O288" s="142"/>
      <c r="P288" s="142"/>
      <c r="Q288" s="134">
        <f t="shared" si="27"/>
        <v>-47706.570000000065</v>
      </c>
      <c r="R288" s="135">
        <f t="shared" si="28"/>
        <v>836.16081563706564</v>
      </c>
    </row>
    <row r="289" spans="1:18" s="153" customFormat="1" x14ac:dyDescent="0.35">
      <c r="A289" s="147">
        <v>7</v>
      </c>
      <c r="B289" s="148" t="s">
        <v>64</v>
      </c>
      <c r="C289" s="148"/>
      <c r="D289" s="148"/>
      <c r="E289" s="148" t="s">
        <v>77</v>
      </c>
      <c r="F289" s="148"/>
      <c r="G289" s="148" t="s">
        <v>320</v>
      </c>
      <c r="H289" s="154">
        <f>SUM(H282:H288)</f>
        <v>17665</v>
      </c>
      <c r="I289" s="147"/>
      <c r="J289" s="150">
        <f>SUM(J282:J288)</f>
        <v>2037053.42</v>
      </c>
      <c r="K289" s="150">
        <f t="shared" ref="K289:M289" si="31">SUM(K282:K288)</f>
        <v>2225554.8800000004</v>
      </c>
      <c r="L289" s="150">
        <f t="shared" si="31"/>
        <v>12443861.699999999</v>
      </c>
      <c r="M289" s="150">
        <f t="shared" si="31"/>
        <v>12090740.640000001</v>
      </c>
      <c r="N289" s="148">
        <v>6</v>
      </c>
      <c r="O289" s="148">
        <v>6</v>
      </c>
      <c r="P289" s="148">
        <f>N289-O289</f>
        <v>0</v>
      </c>
      <c r="Q289" s="151">
        <f t="shared" si="27"/>
        <v>353121.05999999866</v>
      </c>
      <c r="R289" s="152">
        <f>L289/H289</f>
        <v>704.43598641381254</v>
      </c>
    </row>
    <row r="290" spans="1:18" x14ac:dyDescent="0.35">
      <c r="A290" s="141">
        <v>1</v>
      </c>
      <c r="B290" s="142" t="s">
        <v>64</v>
      </c>
      <c r="C290" s="142" t="s">
        <v>37</v>
      </c>
      <c r="D290" s="142" t="s">
        <v>131</v>
      </c>
      <c r="E290" s="142" t="s">
        <v>38</v>
      </c>
      <c r="F290" s="142" t="s">
        <v>210</v>
      </c>
      <c r="G290" s="142" t="s">
        <v>321</v>
      </c>
      <c r="H290" s="143"/>
      <c r="I290" s="141"/>
      <c r="J290" s="144"/>
      <c r="K290" s="145"/>
      <c r="L290" s="146"/>
      <c r="M290" s="146"/>
      <c r="N290" s="142"/>
      <c r="O290" s="142"/>
      <c r="P290" s="142"/>
    </row>
    <row r="291" spans="1:18" x14ac:dyDescent="0.35">
      <c r="A291" s="141">
        <v>2</v>
      </c>
      <c r="B291" s="142" t="s">
        <v>64</v>
      </c>
      <c r="C291" s="142" t="s">
        <v>37</v>
      </c>
      <c r="D291" s="142" t="s">
        <v>131</v>
      </c>
      <c r="E291" s="142" t="s">
        <v>38</v>
      </c>
      <c r="F291" s="142" t="s">
        <v>180</v>
      </c>
      <c r="G291" s="142" t="s">
        <v>913</v>
      </c>
      <c r="H291" s="143">
        <v>2599</v>
      </c>
      <c r="I291" s="141">
        <v>2</v>
      </c>
      <c r="J291" s="144">
        <f>อุดรธานี!F106</f>
        <v>324442.27</v>
      </c>
      <c r="K291" s="145">
        <f>อุดรธานี!AO106</f>
        <v>461887.42000000004</v>
      </c>
      <c r="L291" s="146">
        <f>อุดรธานี!AP106</f>
        <v>1682248.6400000001</v>
      </c>
      <c r="M291" s="146">
        <f>อุดรธานี!AQ106</f>
        <v>1752478.82</v>
      </c>
      <c r="N291" s="142"/>
      <c r="O291" s="142"/>
      <c r="P291" s="142"/>
      <c r="Q291" s="134">
        <f t="shared" si="27"/>
        <v>-70230.179999999935</v>
      </c>
      <c r="R291" s="135">
        <f t="shared" si="28"/>
        <v>647.26765679107359</v>
      </c>
    </row>
    <row r="292" spans="1:18" x14ac:dyDescent="0.35">
      <c r="A292" s="141">
        <v>3</v>
      </c>
      <c r="B292" s="142" t="s">
        <v>64</v>
      </c>
      <c r="C292" s="142" t="s">
        <v>37</v>
      </c>
      <c r="D292" s="142" t="s">
        <v>131</v>
      </c>
      <c r="E292" s="142" t="s">
        <v>38</v>
      </c>
      <c r="F292" s="142" t="s">
        <v>180</v>
      </c>
      <c r="G292" s="142" t="s">
        <v>914</v>
      </c>
      <c r="H292" s="143">
        <v>7351</v>
      </c>
      <c r="I292" s="141">
        <v>5</v>
      </c>
      <c r="J292" s="144">
        <f>อุดรธานี!F107</f>
        <v>414861.84</v>
      </c>
      <c r="K292" s="145">
        <f>อุดรธานี!AO107</f>
        <v>603508.47</v>
      </c>
      <c r="L292" s="146">
        <f>อุดรธานี!AP107</f>
        <v>4110796.91</v>
      </c>
      <c r="M292" s="146">
        <f>อุดรธานี!AQ107</f>
        <v>3793057.23</v>
      </c>
      <c r="N292" s="142"/>
      <c r="O292" s="142"/>
      <c r="P292" s="142"/>
      <c r="Q292" s="134">
        <f t="shared" si="27"/>
        <v>317739.68000000017</v>
      </c>
      <c r="R292" s="135">
        <f t="shared" si="28"/>
        <v>559.21601278737592</v>
      </c>
    </row>
    <row r="293" spans="1:18" x14ac:dyDescent="0.35">
      <c r="A293" s="141">
        <v>4</v>
      </c>
      <c r="B293" s="142" t="s">
        <v>64</v>
      </c>
      <c r="C293" s="142" t="s">
        <v>37</v>
      </c>
      <c r="D293" s="142" t="s">
        <v>131</v>
      </c>
      <c r="E293" s="142" t="s">
        <v>38</v>
      </c>
      <c r="F293" s="142" t="s">
        <v>180</v>
      </c>
      <c r="G293" s="142" t="s">
        <v>915</v>
      </c>
      <c r="H293" s="143">
        <v>6204</v>
      </c>
      <c r="I293" s="141">
        <v>5</v>
      </c>
      <c r="J293" s="144">
        <f>อุดรธานี!F108</f>
        <v>209356.26</v>
      </c>
      <c r="K293" s="145">
        <f>อุดรธานี!AO108</f>
        <v>555528.55999999994</v>
      </c>
      <c r="L293" s="146">
        <f>อุดรธานี!AP108</f>
        <v>3913530.25</v>
      </c>
      <c r="M293" s="146">
        <f>อุดรธานี!AQ108</f>
        <v>3647450.7600000002</v>
      </c>
      <c r="N293" s="142"/>
      <c r="O293" s="142"/>
      <c r="P293" s="142"/>
      <c r="Q293" s="134">
        <f t="shared" si="27"/>
        <v>266079.48999999976</v>
      </c>
      <c r="R293" s="135">
        <f t="shared" si="28"/>
        <v>630.80758381689236</v>
      </c>
    </row>
    <row r="294" spans="1:18" x14ac:dyDescent="0.35">
      <c r="A294" s="141">
        <v>5</v>
      </c>
      <c r="B294" s="142" t="s">
        <v>64</v>
      </c>
      <c r="C294" s="142" t="s">
        <v>37</v>
      </c>
      <c r="D294" s="142" t="s">
        <v>131</v>
      </c>
      <c r="E294" s="142" t="s">
        <v>38</v>
      </c>
      <c r="F294" s="142" t="s">
        <v>180</v>
      </c>
      <c r="G294" s="142" t="s">
        <v>916</v>
      </c>
      <c r="H294" s="143">
        <v>5587</v>
      </c>
      <c r="I294" s="141">
        <v>4</v>
      </c>
      <c r="J294" s="144">
        <f>อุดรธานี!F109</f>
        <v>307051.63</v>
      </c>
      <c r="K294" s="145">
        <f>อุดรธานี!AO109</f>
        <v>713642.99</v>
      </c>
      <c r="L294" s="146">
        <f>อุดรธานี!AP109</f>
        <v>2962733.56</v>
      </c>
      <c r="M294" s="146">
        <f>อุดรธานี!AQ109</f>
        <v>2964990.49</v>
      </c>
      <c r="N294" s="142"/>
      <c r="O294" s="142"/>
      <c r="P294" s="142"/>
      <c r="Q294" s="134">
        <f t="shared" si="27"/>
        <v>-2256.9300000001676</v>
      </c>
      <c r="R294" s="135">
        <f t="shared" si="28"/>
        <v>530.29059602649011</v>
      </c>
    </row>
    <row r="295" spans="1:18" s="153" customFormat="1" x14ac:dyDescent="0.35">
      <c r="A295" s="147">
        <v>8</v>
      </c>
      <c r="B295" s="148" t="s">
        <v>64</v>
      </c>
      <c r="C295" s="148"/>
      <c r="D295" s="148"/>
      <c r="E295" s="148" t="s">
        <v>77</v>
      </c>
      <c r="F295" s="148"/>
      <c r="G295" s="148" t="s">
        <v>322</v>
      </c>
      <c r="H295" s="154">
        <f>SUM(H290:H294)</f>
        <v>21741</v>
      </c>
      <c r="I295" s="147"/>
      <c r="J295" s="150">
        <f>SUM(J290:J294)</f>
        <v>1255712</v>
      </c>
      <c r="K295" s="150">
        <f t="shared" ref="K295:M295" si="32">SUM(K290:K294)</f>
        <v>2334567.4400000004</v>
      </c>
      <c r="L295" s="150">
        <f t="shared" si="32"/>
        <v>12669309.360000001</v>
      </c>
      <c r="M295" s="150">
        <f t="shared" si="32"/>
        <v>12157977.300000001</v>
      </c>
      <c r="N295" s="148">
        <v>4</v>
      </c>
      <c r="O295" s="148">
        <v>4</v>
      </c>
      <c r="P295" s="148">
        <f>N295-O295</f>
        <v>0</v>
      </c>
      <c r="Q295" s="151">
        <f t="shared" si="27"/>
        <v>511332.06000000052</v>
      </c>
      <c r="R295" s="152">
        <f>L295/H295</f>
        <v>582.73811508210304</v>
      </c>
    </row>
    <row r="296" spans="1:18" x14ac:dyDescent="0.35">
      <c r="A296" s="141">
        <v>1</v>
      </c>
      <c r="B296" s="142" t="s">
        <v>64</v>
      </c>
      <c r="C296" s="142" t="s">
        <v>323</v>
      </c>
      <c r="D296" s="142" t="s">
        <v>135</v>
      </c>
      <c r="E296" s="142" t="s">
        <v>48</v>
      </c>
      <c r="F296" s="142" t="s">
        <v>210</v>
      </c>
      <c r="G296" s="142" t="s">
        <v>324</v>
      </c>
      <c r="H296" s="143"/>
      <c r="I296" s="141"/>
      <c r="J296" s="144"/>
      <c r="K296" s="145"/>
      <c r="L296" s="146"/>
      <c r="M296" s="146"/>
      <c r="N296" s="142"/>
      <c r="O296" s="142"/>
      <c r="P296" s="142"/>
    </row>
    <row r="297" spans="1:18" x14ac:dyDescent="0.35">
      <c r="A297" s="141">
        <v>2</v>
      </c>
      <c r="B297" s="142" t="s">
        <v>64</v>
      </c>
      <c r="C297" s="142" t="s">
        <v>323</v>
      </c>
      <c r="D297" s="142" t="s">
        <v>135</v>
      </c>
      <c r="E297" s="142" t="s">
        <v>48</v>
      </c>
      <c r="F297" s="142" t="s">
        <v>180</v>
      </c>
      <c r="G297" s="142" t="s">
        <v>917</v>
      </c>
      <c r="H297" s="143">
        <v>3439</v>
      </c>
      <c r="I297" s="141">
        <v>3</v>
      </c>
      <c r="J297" s="144">
        <f>อุดรธานี!F110</f>
        <v>966973.33</v>
      </c>
      <c r="K297" s="145">
        <f>อุดรธานี!AO110</f>
        <v>1238720.3699999999</v>
      </c>
      <c r="L297" s="146">
        <f>อุดรธานี!AP110</f>
        <v>2649071.36</v>
      </c>
      <c r="M297" s="146">
        <f>อุดรธานี!AQ110</f>
        <v>2428177.7600000002</v>
      </c>
      <c r="N297" s="142"/>
      <c r="O297" s="142"/>
      <c r="P297" s="142"/>
      <c r="Q297" s="134">
        <f t="shared" si="27"/>
        <v>220893.59999999963</v>
      </c>
      <c r="R297" s="135">
        <f t="shared" si="28"/>
        <v>770.30280895609189</v>
      </c>
    </row>
    <row r="298" spans="1:18" x14ac:dyDescent="0.35">
      <c r="A298" s="141">
        <v>3</v>
      </c>
      <c r="B298" s="142" t="s">
        <v>64</v>
      </c>
      <c r="C298" s="142" t="s">
        <v>323</v>
      </c>
      <c r="D298" s="142" t="s">
        <v>135</v>
      </c>
      <c r="E298" s="142" t="s">
        <v>48</v>
      </c>
      <c r="F298" s="142" t="s">
        <v>180</v>
      </c>
      <c r="G298" s="142" t="s">
        <v>918</v>
      </c>
      <c r="H298" s="143">
        <v>3012</v>
      </c>
      <c r="I298" s="141">
        <v>3</v>
      </c>
      <c r="J298" s="144">
        <f>อุดรธานี!F111</f>
        <v>392854.71</v>
      </c>
      <c r="K298" s="145">
        <f>อุดรธานี!AO111</f>
        <v>319775.62</v>
      </c>
      <c r="L298" s="146">
        <f>อุดรธานี!AP111</f>
        <v>1316219.6499999999</v>
      </c>
      <c r="M298" s="146">
        <f>อุดรธานี!AQ111</f>
        <v>1392006.0299999998</v>
      </c>
      <c r="N298" s="142"/>
      <c r="O298" s="142"/>
      <c r="P298" s="142"/>
      <c r="Q298" s="134">
        <f t="shared" si="27"/>
        <v>-75786.379999999888</v>
      </c>
      <c r="R298" s="135">
        <f t="shared" si="28"/>
        <v>436.99191567065071</v>
      </c>
    </row>
    <row r="299" spans="1:18" x14ac:dyDescent="0.35">
      <c r="A299" s="141">
        <v>4</v>
      </c>
      <c r="B299" s="142" t="s">
        <v>64</v>
      </c>
      <c r="C299" s="142" t="s">
        <v>323</v>
      </c>
      <c r="D299" s="142" t="s">
        <v>135</v>
      </c>
      <c r="E299" s="142" t="s">
        <v>48</v>
      </c>
      <c r="F299" s="142" t="s">
        <v>180</v>
      </c>
      <c r="G299" s="142" t="s">
        <v>919</v>
      </c>
      <c r="H299" s="143">
        <v>1981</v>
      </c>
      <c r="I299" s="141">
        <v>2</v>
      </c>
      <c r="J299" s="144">
        <f>อุดรธานี!F112</f>
        <v>506868.56</v>
      </c>
      <c r="K299" s="145">
        <f>อุดรธานี!AO112</f>
        <v>631235.74</v>
      </c>
      <c r="L299" s="146">
        <f>อุดรธานี!AP112</f>
        <v>2093969.58</v>
      </c>
      <c r="M299" s="146">
        <f>อุดรธานี!AQ112</f>
        <v>2050171.42</v>
      </c>
      <c r="N299" s="142"/>
      <c r="O299" s="142"/>
      <c r="P299" s="142"/>
      <c r="Q299" s="134">
        <f t="shared" si="27"/>
        <v>43798.160000000149</v>
      </c>
      <c r="R299" s="135">
        <f t="shared" si="28"/>
        <v>1057.0265421504291</v>
      </c>
    </row>
    <row r="300" spans="1:18" x14ac:dyDescent="0.35">
      <c r="A300" s="141">
        <v>5</v>
      </c>
      <c r="B300" s="142" t="s">
        <v>64</v>
      </c>
      <c r="C300" s="142" t="s">
        <v>323</v>
      </c>
      <c r="D300" s="142" t="s">
        <v>135</v>
      </c>
      <c r="E300" s="142" t="s">
        <v>48</v>
      </c>
      <c r="F300" s="142" t="s">
        <v>180</v>
      </c>
      <c r="G300" s="142" t="s">
        <v>920</v>
      </c>
      <c r="H300" s="143">
        <v>1907</v>
      </c>
      <c r="I300" s="141">
        <v>2</v>
      </c>
      <c r="J300" s="144">
        <f>อุดรธานี!F113</f>
        <v>783587.67</v>
      </c>
      <c r="K300" s="145">
        <f>อุดรธานี!AO113</f>
        <v>876009.46</v>
      </c>
      <c r="L300" s="146">
        <f>อุดรธานี!AP113</f>
        <v>1356030.79</v>
      </c>
      <c r="M300" s="146">
        <f>อุดรธานี!AQ113</f>
        <v>1300663.51</v>
      </c>
      <c r="N300" s="142"/>
      <c r="O300" s="142"/>
      <c r="P300" s="142"/>
      <c r="Q300" s="134">
        <f t="shared" si="27"/>
        <v>55367.280000000028</v>
      </c>
      <c r="R300" s="135">
        <f t="shared" si="28"/>
        <v>711.08064499213424</v>
      </c>
    </row>
    <row r="301" spans="1:18" x14ac:dyDescent="0.35">
      <c r="A301" s="141">
        <v>6</v>
      </c>
      <c r="B301" s="142" t="s">
        <v>64</v>
      </c>
      <c r="C301" s="142" t="s">
        <v>323</v>
      </c>
      <c r="D301" s="142" t="s">
        <v>135</v>
      </c>
      <c r="E301" s="142" t="s">
        <v>48</v>
      </c>
      <c r="F301" s="142" t="s">
        <v>180</v>
      </c>
      <c r="G301" s="142" t="s">
        <v>921</v>
      </c>
      <c r="H301" s="143">
        <v>3127</v>
      </c>
      <c r="I301" s="141">
        <v>3</v>
      </c>
      <c r="J301" s="144">
        <f>อุดรธานี!F114</f>
        <v>495787.26</v>
      </c>
      <c r="K301" s="145">
        <f>อุดรธานี!AO114</f>
        <v>457573.29999999993</v>
      </c>
      <c r="L301" s="146">
        <f>อุดรธานี!AP114</f>
        <v>2085808.4699999997</v>
      </c>
      <c r="M301" s="146">
        <f>อุดรธานี!AQ114</f>
        <v>2188604.44</v>
      </c>
      <c r="N301" s="142"/>
      <c r="O301" s="142"/>
      <c r="P301" s="142"/>
      <c r="Q301" s="134">
        <f t="shared" si="27"/>
        <v>-102795.9700000002</v>
      </c>
      <c r="R301" s="135">
        <f t="shared" si="28"/>
        <v>667.03181004157329</v>
      </c>
    </row>
    <row r="302" spans="1:18" x14ac:dyDescent="0.35">
      <c r="A302" s="141">
        <v>7</v>
      </c>
      <c r="B302" s="142" t="s">
        <v>64</v>
      </c>
      <c r="C302" s="142" t="s">
        <v>323</v>
      </c>
      <c r="D302" s="142" t="s">
        <v>135</v>
      </c>
      <c r="E302" s="142" t="s">
        <v>48</v>
      </c>
      <c r="F302" s="142" t="s">
        <v>180</v>
      </c>
      <c r="G302" s="142" t="s">
        <v>922</v>
      </c>
      <c r="H302" s="143">
        <v>2860</v>
      </c>
      <c r="I302" s="141">
        <v>2</v>
      </c>
      <c r="J302" s="144">
        <f>อุดรธานี!F115</f>
        <v>1183975.24</v>
      </c>
      <c r="K302" s="145">
        <f>อุดรธานี!AO115</f>
        <v>1242555.9300000002</v>
      </c>
      <c r="L302" s="146">
        <f>อุดรธานี!AP115</f>
        <v>2180001.0700000003</v>
      </c>
      <c r="M302" s="146">
        <f>อุดรธานี!AQ115</f>
        <v>2155650.02</v>
      </c>
      <c r="N302" s="142"/>
      <c r="O302" s="142"/>
      <c r="P302" s="142"/>
      <c r="Q302" s="134">
        <f t="shared" si="27"/>
        <v>24351.050000000279</v>
      </c>
      <c r="R302" s="135">
        <f t="shared" si="28"/>
        <v>762.2381363636365</v>
      </c>
    </row>
    <row r="303" spans="1:18" x14ac:dyDescent="0.35">
      <c r="A303" s="141">
        <v>8</v>
      </c>
      <c r="B303" s="142" t="s">
        <v>64</v>
      </c>
      <c r="C303" s="142" t="s">
        <v>323</v>
      </c>
      <c r="D303" s="142" t="s">
        <v>135</v>
      </c>
      <c r="E303" s="142" t="s">
        <v>48</v>
      </c>
      <c r="F303" s="142" t="s">
        <v>180</v>
      </c>
      <c r="G303" s="142" t="s">
        <v>923</v>
      </c>
      <c r="H303" s="143">
        <v>3321</v>
      </c>
      <c r="I303" s="141">
        <v>3</v>
      </c>
      <c r="J303" s="144">
        <f>อุดรธานี!F116</f>
        <v>763887.81</v>
      </c>
      <c r="K303" s="145">
        <f>อุดรธานี!AO116</f>
        <v>954879.8600000001</v>
      </c>
      <c r="L303" s="146">
        <f>อุดรธานี!AP116</f>
        <v>2606369.63</v>
      </c>
      <c r="M303" s="146">
        <f>อุดรธานี!AQ116</f>
        <v>2025632.84</v>
      </c>
      <c r="N303" s="142"/>
      <c r="O303" s="142"/>
      <c r="P303" s="142"/>
      <c r="Q303" s="134">
        <f t="shared" si="27"/>
        <v>580736.7899999998</v>
      </c>
      <c r="R303" s="135">
        <f t="shared" si="28"/>
        <v>784.81470340258954</v>
      </c>
    </row>
    <row r="304" spans="1:18" x14ac:dyDescent="0.35">
      <c r="A304" s="141">
        <v>9</v>
      </c>
      <c r="B304" s="142" t="s">
        <v>64</v>
      </c>
      <c r="C304" s="142" t="s">
        <v>323</v>
      </c>
      <c r="D304" s="142" t="s">
        <v>135</v>
      </c>
      <c r="E304" s="142" t="s">
        <v>48</v>
      </c>
      <c r="F304" s="142" t="s">
        <v>180</v>
      </c>
      <c r="G304" s="142" t="s">
        <v>924</v>
      </c>
      <c r="H304" s="143">
        <v>3558</v>
      </c>
      <c r="I304" s="141">
        <v>3</v>
      </c>
      <c r="J304" s="144">
        <f>อุดรธานี!F117</f>
        <v>785875.43</v>
      </c>
      <c r="K304" s="145">
        <f>อุดรธานี!AO117</f>
        <v>986084.34</v>
      </c>
      <c r="L304" s="146">
        <f>อุดรธานี!AP117</f>
        <v>2519910.96</v>
      </c>
      <c r="M304" s="146">
        <f>อุดรธานี!AQ117</f>
        <v>2571226.85</v>
      </c>
      <c r="N304" s="142"/>
      <c r="O304" s="142"/>
      <c r="P304" s="142"/>
      <c r="Q304" s="134">
        <f t="shared" si="27"/>
        <v>-51315.89000000013</v>
      </c>
      <c r="R304" s="135">
        <f t="shared" si="28"/>
        <v>708.23804384485663</v>
      </c>
    </row>
    <row r="305" spans="1:18" x14ac:dyDescent="0.35">
      <c r="A305" s="141">
        <v>10</v>
      </c>
      <c r="B305" s="142" t="s">
        <v>64</v>
      </c>
      <c r="C305" s="142" t="s">
        <v>323</v>
      </c>
      <c r="D305" s="142" t="s">
        <v>135</v>
      </c>
      <c r="E305" s="142" t="s">
        <v>48</v>
      </c>
      <c r="F305" s="142" t="s">
        <v>180</v>
      </c>
      <c r="G305" s="142" t="s">
        <v>925</v>
      </c>
      <c r="H305" s="143">
        <v>1774</v>
      </c>
      <c r="I305" s="141">
        <v>2</v>
      </c>
      <c r="J305" s="144">
        <f>อุดรธานี!F118</f>
        <v>20939.73</v>
      </c>
      <c r="K305" s="145">
        <f>อุดรธานี!AO118</f>
        <v>-39659.949999999997</v>
      </c>
      <c r="L305" s="146">
        <f>อุดรธานี!AP118</f>
        <v>2220625.87</v>
      </c>
      <c r="M305" s="146">
        <f>อุดรธานี!AQ118</f>
        <v>2626383.7900000005</v>
      </c>
      <c r="N305" s="142"/>
      <c r="O305" s="142"/>
      <c r="P305" s="142"/>
      <c r="Q305" s="134">
        <f t="shared" si="27"/>
        <v>-405757.92000000039</v>
      </c>
      <c r="R305" s="135">
        <f t="shared" si="28"/>
        <v>1251.7620462232244</v>
      </c>
    </row>
    <row r="306" spans="1:18" x14ac:dyDescent="0.35">
      <c r="A306" s="141">
        <v>11</v>
      </c>
      <c r="B306" s="142" t="s">
        <v>64</v>
      </c>
      <c r="C306" s="142" t="s">
        <v>323</v>
      </c>
      <c r="D306" s="142" t="s">
        <v>135</v>
      </c>
      <c r="E306" s="142" t="s">
        <v>48</v>
      </c>
      <c r="F306" s="142" t="s">
        <v>180</v>
      </c>
      <c r="G306" s="142" t="s">
        <v>926</v>
      </c>
      <c r="H306" s="143">
        <v>1942</v>
      </c>
      <c r="I306" s="141">
        <v>2</v>
      </c>
      <c r="J306" s="144">
        <f>อุดรธานี!F119</f>
        <v>24457.41</v>
      </c>
      <c r="K306" s="145">
        <f>อุดรธานี!AO119</f>
        <v>103916.56000000001</v>
      </c>
      <c r="L306" s="146">
        <f>อุดรธานี!AP119</f>
        <v>1448190.74</v>
      </c>
      <c r="M306" s="146">
        <f>อุดรธานี!AQ119</f>
        <v>2009710.91</v>
      </c>
      <c r="N306" s="142"/>
      <c r="O306" s="142"/>
      <c r="P306" s="142"/>
      <c r="Q306" s="134">
        <f t="shared" si="27"/>
        <v>-561520.16999999993</v>
      </c>
      <c r="R306" s="135">
        <f t="shared" si="28"/>
        <v>745.72128733264674</v>
      </c>
    </row>
    <row r="307" spans="1:18" x14ac:dyDescent="0.35">
      <c r="A307" s="141">
        <v>12</v>
      </c>
      <c r="B307" s="142" t="s">
        <v>64</v>
      </c>
      <c r="C307" s="142" t="s">
        <v>323</v>
      </c>
      <c r="D307" s="142" t="s">
        <v>135</v>
      </c>
      <c r="E307" s="142" t="s">
        <v>48</v>
      </c>
      <c r="F307" s="142" t="s">
        <v>180</v>
      </c>
      <c r="G307" s="142" t="s">
        <v>927</v>
      </c>
      <c r="H307" s="143">
        <v>2702</v>
      </c>
      <c r="I307" s="141">
        <v>2</v>
      </c>
      <c r="J307" s="144">
        <f>อุดรธานี!F120</f>
        <v>157189.91</v>
      </c>
      <c r="K307" s="145">
        <f>อุดรธานี!AO120</f>
        <v>179670</v>
      </c>
      <c r="L307" s="146">
        <f>อุดรธานี!AP120</f>
        <v>2072825.6800000002</v>
      </c>
      <c r="M307" s="146">
        <f>อุดรธานี!AQ120</f>
        <v>2413623.5100000002</v>
      </c>
      <c r="N307" s="142"/>
      <c r="O307" s="142"/>
      <c r="P307" s="142"/>
      <c r="Q307" s="134">
        <f t="shared" si="27"/>
        <v>-340797.83000000007</v>
      </c>
      <c r="R307" s="135">
        <f t="shared" si="28"/>
        <v>767.14495928941528</v>
      </c>
    </row>
    <row r="308" spans="1:18" x14ac:dyDescent="0.35">
      <c r="A308" s="141">
        <v>13</v>
      </c>
      <c r="B308" s="142" t="s">
        <v>64</v>
      </c>
      <c r="C308" s="142" t="s">
        <v>323</v>
      </c>
      <c r="D308" s="142" t="s">
        <v>135</v>
      </c>
      <c r="E308" s="142" t="s">
        <v>48</v>
      </c>
      <c r="F308" s="142" t="s">
        <v>180</v>
      </c>
      <c r="G308" s="142" t="s">
        <v>928</v>
      </c>
      <c r="H308" s="143">
        <v>2772</v>
      </c>
      <c r="I308" s="141">
        <v>2</v>
      </c>
      <c r="J308" s="144">
        <f>อุดรธานี!F121</f>
        <v>648366.43000000005</v>
      </c>
      <c r="K308" s="145">
        <f>อุดรธานี!AO121</f>
        <v>640970.52</v>
      </c>
      <c r="L308" s="146">
        <f>อุดรธานี!AP121</f>
        <v>1896569.3900000001</v>
      </c>
      <c r="M308" s="146">
        <f>อุดรธานี!AQ121</f>
        <v>1768211.8599999999</v>
      </c>
      <c r="N308" s="142"/>
      <c r="O308" s="142"/>
      <c r="P308" s="142"/>
      <c r="Q308" s="134">
        <f t="shared" si="27"/>
        <v>128357.53000000026</v>
      </c>
      <c r="R308" s="135">
        <f t="shared" si="28"/>
        <v>684.18809163059166</v>
      </c>
    </row>
    <row r="309" spans="1:18" s="153" customFormat="1" x14ac:dyDescent="0.35">
      <c r="A309" s="147">
        <v>9</v>
      </c>
      <c r="B309" s="148" t="s">
        <v>64</v>
      </c>
      <c r="C309" s="148"/>
      <c r="D309" s="148"/>
      <c r="E309" s="148" t="s">
        <v>77</v>
      </c>
      <c r="F309" s="148"/>
      <c r="G309" s="148" t="s">
        <v>325</v>
      </c>
      <c r="H309" s="154">
        <f>SUM(H296:H308)</f>
        <v>32395</v>
      </c>
      <c r="I309" s="147"/>
      <c r="J309" s="150">
        <f>SUM(J296:J308)</f>
        <v>6730763.4900000002</v>
      </c>
      <c r="K309" s="150">
        <f t="shared" ref="K309:M309" si="33">SUM(K296:K308)</f>
        <v>7591731.75</v>
      </c>
      <c r="L309" s="150">
        <f t="shared" si="33"/>
        <v>24445593.190000001</v>
      </c>
      <c r="M309" s="150">
        <f t="shared" si="33"/>
        <v>24930062.940000001</v>
      </c>
      <c r="N309" s="148">
        <v>12</v>
      </c>
      <c r="O309" s="148">
        <v>12</v>
      </c>
      <c r="P309" s="148">
        <f>N309-O309</f>
        <v>0</v>
      </c>
      <c r="Q309" s="151">
        <f t="shared" si="27"/>
        <v>-484469.75</v>
      </c>
      <c r="R309" s="152">
        <f>L309/H309</f>
        <v>754.61006914647328</v>
      </c>
    </row>
    <row r="310" spans="1:18" x14ac:dyDescent="0.35">
      <c r="A310" s="141">
        <v>1</v>
      </c>
      <c r="B310" s="142" t="s">
        <v>64</v>
      </c>
      <c r="C310" s="142" t="s">
        <v>39</v>
      </c>
      <c r="D310" s="142" t="s">
        <v>139</v>
      </c>
      <c r="E310" s="142" t="s">
        <v>40</v>
      </c>
      <c r="F310" s="142" t="s">
        <v>210</v>
      </c>
      <c r="G310" s="142" t="s">
        <v>326</v>
      </c>
      <c r="H310" s="143"/>
      <c r="I310" s="141"/>
      <c r="J310" s="144"/>
      <c r="K310" s="145"/>
      <c r="L310" s="146"/>
      <c r="M310" s="146"/>
      <c r="N310" s="142"/>
      <c r="O310" s="142"/>
      <c r="P310" s="142"/>
    </row>
    <row r="311" spans="1:18" x14ac:dyDescent="0.35">
      <c r="A311" s="141">
        <v>2</v>
      </c>
      <c r="B311" s="142" t="s">
        <v>64</v>
      </c>
      <c r="C311" s="142" t="s">
        <v>39</v>
      </c>
      <c r="D311" s="142" t="s">
        <v>139</v>
      </c>
      <c r="E311" s="142" t="s">
        <v>40</v>
      </c>
      <c r="F311" s="142" t="s">
        <v>180</v>
      </c>
      <c r="G311" s="142" t="s">
        <v>929</v>
      </c>
      <c r="H311" s="143">
        <v>6140</v>
      </c>
      <c r="I311" s="141">
        <v>5</v>
      </c>
      <c r="J311" s="144">
        <f>อุดรธานี!F122</f>
        <v>227042.87</v>
      </c>
      <c r="K311" s="145">
        <f>อุดรธานี!AO122</f>
        <v>402956.9</v>
      </c>
      <c r="L311" s="146">
        <f>อุดรธานี!AP122</f>
        <v>2635802.02</v>
      </c>
      <c r="M311" s="146">
        <f>อุดรธานี!AQ122</f>
        <v>2659078.1999999997</v>
      </c>
      <c r="N311" s="142"/>
      <c r="O311" s="142"/>
      <c r="P311" s="142"/>
      <c r="Q311" s="134">
        <f t="shared" si="27"/>
        <v>-23276.179999999702</v>
      </c>
      <c r="R311" s="135">
        <f t="shared" si="28"/>
        <v>429.28371661237787</v>
      </c>
    </row>
    <row r="312" spans="1:18" x14ac:dyDescent="0.35">
      <c r="A312" s="141">
        <v>3</v>
      </c>
      <c r="B312" s="142" t="s">
        <v>64</v>
      </c>
      <c r="C312" s="142" t="s">
        <v>39</v>
      </c>
      <c r="D312" s="142" t="s">
        <v>139</v>
      </c>
      <c r="E312" s="142" t="s">
        <v>40</v>
      </c>
      <c r="F312" s="142" t="s">
        <v>180</v>
      </c>
      <c r="G312" s="142" t="s">
        <v>930</v>
      </c>
      <c r="H312" s="143">
        <v>5316</v>
      </c>
      <c r="I312" s="141">
        <v>4</v>
      </c>
      <c r="J312" s="144">
        <f>อุดรธานี!F123</f>
        <v>324708.88</v>
      </c>
      <c r="K312" s="145">
        <f>อุดรธานี!AO123</f>
        <v>407397.05</v>
      </c>
      <c r="L312" s="146">
        <f>อุดรธานี!AP123</f>
        <v>2873387.31</v>
      </c>
      <c r="M312" s="146">
        <f>อุดรธานี!AQ123</f>
        <v>2677281.9900000002</v>
      </c>
      <c r="N312" s="142"/>
      <c r="O312" s="142"/>
      <c r="P312" s="142"/>
      <c r="Q312" s="134">
        <f t="shared" si="27"/>
        <v>196105.31999999983</v>
      </c>
      <c r="R312" s="135">
        <f t="shared" si="28"/>
        <v>540.51680022573362</v>
      </c>
    </row>
    <row r="313" spans="1:18" x14ac:dyDescent="0.35">
      <c r="A313" s="141">
        <v>4</v>
      </c>
      <c r="B313" s="142" t="s">
        <v>64</v>
      </c>
      <c r="C313" s="142" t="s">
        <v>39</v>
      </c>
      <c r="D313" s="142" t="s">
        <v>139</v>
      </c>
      <c r="E313" s="142" t="s">
        <v>40</v>
      </c>
      <c r="F313" s="142" t="s">
        <v>180</v>
      </c>
      <c r="G313" s="142" t="s">
        <v>931</v>
      </c>
      <c r="H313" s="143">
        <v>1456</v>
      </c>
      <c r="I313" s="141">
        <v>1</v>
      </c>
      <c r="J313" s="144">
        <f>อุดรธานี!F124</f>
        <v>85677.45</v>
      </c>
      <c r="K313" s="145">
        <f>อุดรธานี!AO124</f>
        <v>68793.049999999988</v>
      </c>
      <c r="L313" s="146">
        <f>อุดรธานี!AP124</f>
        <v>962521.16</v>
      </c>
      <c r="M313" s="146">
        <f>อุดรธานี!AQ124</f>
        <v>1065462.5799999998</v>
      </c>
      <c r="N313" s="142"/>
      <c r="O313" s="142"/>
      <c r="P313" s="142"/>
      <c r="Q313" s="134">
        <f t="shared" si="27"/>
        <v>-102941.41999999981</v>
      </c>
      <c r="R313" s="135">
        <f t="shared" si="28"/>
        <v>661.07222527472527</v>
      </c>
    </row>
    <row r="314" spans="1:18" x14ac:dyDescent="0.35">
      <c r="A314" s="141">
        <v>5</v>
      </c>
      <c r="B314" s="142" t="s">
        <v>64</v>
      </c>
      <c r="C314" s="142" t="s">
        <v>39</v>
      </c>
      <c r="D314" s="142" t="s">
        <v>139</v>
      </c>
      <c r="E314" s="142" t="s">
        <v>40</v>
      </c>
      <c r="F314" s="142" t="s">
        <v>180</v>
      </c>
      <c r="G314" s="142" t="s">
        <v>932</v>
      </c>
      <c r="H314" s="143">
        <v>2839</v>
      </c>
      <c r="I314" s="141">
        <v>2</v>
      </c>
      <c r="J314" s="144">
        <f>อุดรธานี!F125</f>
        <v>268885.73</v>
      </c>
      <c r="K314" s="145">
        <f>อุดรธานี!AO125</f>
        <v>146573.84999999995</v>
      </c>
      <c r="L314" s="146">
        <f>อุดรธานี!AP125</f>
        <v>851620.38</v>
      </c>
      <c r="M314" s="146">
        <f>อุดรธานี!AQ125</f>
        <v>960754.37</v>
      </c>
      <c r="N314" s="142"/>
      <c r="O314" s="142"/>
      <c r="P314" s="142"/>
      <c r="Q314" s="134">
        <f t="shared" si="27"/>
        <v>-109133.98999999999</v>
      </c>
      <c r="R314" s="135">
        <f t="shared" si="28"/>
        <v>299.97195491370201</v>
      </c>
    </row>
    <row r="315" spans="1:18" x14ac:dyDescent="0.35">
      <c r="A315" s="141">
        <v>6</v>
      </c>
      <c r="B315" s="142" t="s">
        <v>64</v>
      </c>
      <c r="C315" s="142" t="s">
        <v>39</v>
      </c>
      <c r="D315" s="142" t="s">
        <v>139</v>
      </c>
      <c r="E315" s="142" t="s">
        <v>40</v>
      </c>
      <c r="F315" s="142" t="s">
        <v>180</v>
      </c>
      <c r="G315" s="142" t="s">
        <v>933</v>
      </c>
      <c r="H315" s="143">
        <v>4500</v>
      </c>
      <c r="I315" s="141">
        <v>3</v>
      </c>
      <c r="J315" s="144">
        <f>อุดรธานี!F126</f>
        <v>950359.01</v>
      </c>
      <c r="K315" s="145">
        <f>อุดรธานี!AO126</f>
        <v>833544.96000000008</v>
      </c>
      <c r="L315" s="146">
        <f>อุดรธานี!AP126</f>
        <v>2689101.74</v>
      </c>
      <c r="M315" s="146">
        <f>อุดรธานี!AQ126</f>
        <v>2392504.4499999997</v>
      </c>
      <c r="N315" s="142"/>
      <c r="O315" s="142"/>
      <c r="P315" s="142"/>
      <c r="Q315" s="134">
        <f t="shared" si="27"/>
        <v>296597.2900000005</v>
      </c>
      <c r="R315" s="135">
        <f t="shared" si="28"/>
        <v>597.5781644444445</v>
      </c>
    </row>
    <row r="316" spans="1:18" x14ac:dyDescent="0.35">
      <c r="A316" s="141">
        <v>7</v>
      </c>
      <c r="B316" s="142" t="s">
        <v>64</v>
      </c>
      <c r="C316" s="142" t="s">
        <v>39</v>
      </c>
      <c r="D316" s="142" t="s">
        <v>139</v>
      </c>
      <c r="E316" s="142" t="s">
        <v>40</v>
      </c>
      <c r="F316" s="142" t="s">
        <v>180</v>
      </c>
      <c r="G316" s="142" t="s">
        <v>934</v>
      </c>
      <c r="H316" s="143">
        <v>4502</v>
      </c>
      <c r="I316" s="141">
        <v>4</v>
      </c>
      <c r="J316" s="144">
        <f>อุดรธานี!F127</f>
        <v>784922.29</v>
      </c>
      <c r="K316" s="145">
        <f>อุดรธานี!AO127</f>
        <v>720642.07000000007</v>
      </c>
      <c r="L316" s="146">
        <f>อุดรธานี!AP127</f>
        <v>1510661.5299999998</v>
      </c>
      <c r="M316" s="146">
        <f>อุดรธานี!AQ127</f>
        <v>1498117.47</v>
      </c>
      <c r="N316" s="142"/>
      <c r="O316" s="142"/>
      <c r="P316" s="142"/>
      <c r="Q316" s="134">
        <f t="shared" si="27"/>
        <v>12544.059999999823</v>
      </c>
      <c r="R316" s="135">
        <f t="shared" si="28"/>
        <v>335.55342736561522</v>
      </c>
    </row>
    <row r="317" spans="1:18" x14ac:dyDescent="0.35">
      <c r="A317" s="141">
        <v>8</v>
      </c>
      <c r="B317" s="142" t="s">
        <v>64</v>
      </c>
      <c r="C317" s="142" t="s">
        <v>39</v>
      </c>
      <c r="D317" s="142" t="s">
        <v>139</v>
      </c>
      <c r="E317" s="142" t="s">
        <v>40</v>
      </c>
      <c r="F317" s="142" t="s">
        <v>180</v>
      </c>
      <c r="G317" s="142" t="s">
        <v>935</v>
      </c>
      <c r="H317" s="143">
        <v>4191</v>
      </c>
      <c r="I317" s="141">
        <v>3</v>
      </c>
      <c r="J317" s="144">
        <f>อุดรธานี!F128</f>
        <v>61392.91</v>
      </c>
      <c r="K317" s="145">
        <f>อุดรธานี!AO128</f>
        <v>111756.6</v>
      </c>
      <c r="L317" s="146">
        <f>อุดรธานี!AP128</f>
        <v>2087476.72</v>
      </c>
      <c r="M317" s="146">
        <f>อุดรธานี!AQ128</f>
        <v>1885709.32</v>
      </c>
      <c r="N317" s="142"/>
      <c r="O317" s="142"/>
      <c r="P317" s="142"/>
      <c r="Q317" s="134">
        <f t="shared" si="27"/>
        <v>201767.39999999991</v>
      </c>
      <c r="R317" s="135">
        <f t="shared" si="28"/>
        <v>498.08559293724647</v>
      </c>
    </row>
    <row r="318" spans="1:18" x14ac:dyDescent="0.35">
      <c r="A318" s="141">
        <v>9</v>
      </c>
      <c r="B318" s="142" t="s">
        <v>64</v>
      </c>
      <c r="C318" s="142" t="s">
        <v>39</v>
      </c>
      <c r="D318" s="142" t="s">
        <v>139</v>
      </c>
      <c r="E318" s="142" t="s">
        <v>40</v>
      </c>
      <c r="F318" s="142" t="s">
        <v>180</v>
      </c>
      <c r="G318" s="142" t="s">
        <v>936</v>
      </c>
      <c r="H318" s="143">
        <v>3088</v>
      </c>
      <c r="I318" s="141">
        <v>3</v>
      </c>
      <c r="J318" s="144">
        <f>อุดรธานี!F129</f>
        <v>659949.42000000004</v>
      </c>
      <c r="K318" s="145">
        <f>อุดรธานี!AO129</f>
        <v>545083.8600000001</v>
      </c>
      <c r="L318" s="146">
        <f>อุดรธานี!AP129</f>
        <v>1762349.91</v>
      </c>
      <c r="M318" s="146">
        <f>อุดรธานี!AQ129</f>
        <v>1983648.3900000001</v>
      </c>
      <c r="N318" s="142"/>
      <c r="O318" s="142"/>
      <c r="P318" s="142"/>
      <c r="Q318" s="134">
        <f t="shared" si="27"/>
        <v>-221298.48000000021</v>
      </c>
      <c r="R318" s="135">
        <f t="shared" si="28"/>
        <v>570.70916774611396</v>
      </c>
    </row>
    <row r="319" spans="1:18" x14ac:dyDescent="0.35">
      <c r="A319" s="141">
        <v>10</v>
      </c>
      <c r="B319" s="142" t="s">
        <v>64</v>
      </c>
      <c r="C319" s="142" t="s">
        <v>39</v>
      </c>
      <c r="D319" s="142" t="s">
        <v>139</v>
      </c>
      <c r="E319" s="142" t="s">
        <v>40</v>
      </c>
      <c r="F319" s="142" t="s">
        <v>180</v>
      </c>
      <c r="G319" s="142" t="s">
        <v>937</v>
      </c>
      <c r="H319" s="143">
        <v>2809</v>
      </c>
      <c r="I319" s="141">
        <v>2</v>
      </c>
      <c r="J319" s="144">
        <f>อุดรธานี!F130</f>
        <v>228491.62</v>
      </c>
      <c r="K319" s="145">
        <f>อุดรธานี!AO130</f>
        <v>153229.62999999998</v>
      </c>
      <c r="L319" s="146">
        <f>อุดรธานี!AP130</f>
        <v>1632493.8599999999</v>
      </c>
      <c r="M319" s="146">
        <f>อุดรธานี!AQ130</f>
        <v>1724592.52</v>
      </c>
      <c r="N319" s="142"/>
      <c r="O319" s="142"/>
      <c r="P319" s="142"/>
      <c r="Q319" s="134">
        <f t="shared" si="27"/>
        <v>-92098.660000000149</v>
      </c>
      <c r="R319" s="135">
        <f t="shared" si="28"/>
        <v>581.16548949804201</v>
      </c>
    </row>
    <row r="320" spans="1:18" x14ac:dyDescent="0.35">
      <c r="A320" s="141">
        <v>11</v>
      </c>
      <c r="B320" s="142" t="s">
        <v>64</v>
      </c>
      <c r="C320" s="142" t="s">
        <v>39</v>
      </c>
      <c r="D320" s="142" t="s">
        <v>139</v>
      </c>
      <c r="E320" s="142" t="s">
        <v>40</v>
      </c>
      <c r="F320" s="142" t="s">
        <v>180</v>
      </c>
      <c r="G320" s="142" t="s">
        <v>938</v>
      </c>
      <c r="H320" s="143">
        <v>2809</v>
      </c>
      <c r="I320" s="141">
        <v>2</v>
      </c>
      <c r="J320" s="144">
        <f>อุดรธานี!F131</f>
        <v>172552.18</v>
      </c>
      <c r="K320" s="145">
        <f>อุดรธานี!AO131</f>
        <v>-133515.54</v>
      </c>
      <c r="L320" s="146">
        <f>อุดรธานี!AP131</f>
        <v>1289855.52</v>
      </c>
      <c r="M320" s="146">
        <f>อุดรธานี!AQ131</f>
        <v>1470854.6800000002</v>
      </c>
      <c r="N320" s="142"/>
      <c r="O320" s="142"/>
      <c r="P320" s="142"/>
      <c r="Q320" s="134">
        <f t="shared" si="27"/>
        <v>-180999.16000000015</v>
      </c>
      <c r="R320" s="135">
        <f t="shared" si="28"/>
        <v>459.18672837308651</v>
      </c>
    </row>
    <row r="321" spans="1:18" s="153" customFormat="1" x14ac:dyDescent="0.35">
      <c r="A321" s="147">
        <v>10</v>
      </c>
      <c r="B321" s="148" t="s">
        <v>64</v>
      </c>
      <c r="C321" s="148"/>
      <c r="D321" s="148"/>
      <c r="E321" s="148" t="s">
        <v>77</v>
      </c>
      <c r="F321" s="148"/>
      <c r="G321" s="148" t="s">
        <v>327</v>
      </c>
      <c r="H321" s="154">
        <f>SUM(H310:H320)</f>
        <v>37650</v>
      </c>
      <c r="I321" s="147"/>
      <c r="J321" s="150">
        <f>SUM(J310:J320)</f>
        <v>3763982.3600000003</v>
      </c>
      <c r="K321" s="150">
        <f t="shared" ref="K321:M321" si="34">SUM(K310:K320)</f>
        <v>3256462.4299999997</v>
      </c>
      <c r="L321" s="150">
        <f t="shared" si="34"/>
        <v>18295270.149999999</v>
      </c>
      <c r="M321" s="150">
        <f t="shared" si="34"/>
        <v>18318003.970000003</v>
      </c>
      <c r="N321" s="148">
        <v>10</v>
      </c>
      <c r="O321" s="148">
        <v>10</v>
      </c>
      <c r="P321" s="148">
        <f>N321-O321</f>
        <v>0</v>
      </c>
      <c r="Q321" s="151">
        <f t="shared" si="27"/>
        <v>-22733.820000004023</v>
      </c>
      <c r="R321" s="152">
        <f>L321/H321</f>
        <v>485.93015006640104</v>
      </c>
    </row>
    <row r="322" spans="1:18" x14ac:dyDescent="0.35">
      <c r="A322" s="141">
        <v>1</v>
      </c>
      <c r="B322" s="142" t="s">
        <v>64</v>
      </c>
      <c r="C322" s="142" t="s">
        <v>328</v>
      </c>
      <c r="D322" s="142" t="s">
        <v>158</v>
      </c>
      <c r="E322" s="142" t="s">
        <v>49</v>
      </c>
      <c r="F322" s="142" t="s">
        <v>329</v>
      </c>
      <c r="G322" s="142" t="s">
        <v>330</v>
      </c>
      <c r="H322" s="143"/>
      <c r="I322" s="141"/>
      <c r="J322" s="144"/>
      <c r="K322" s="145"/>
      <c r="L322" s="146"/>
      <c r="M322" s="146"/>
      <c r="N322" s="142"/>
      <c r="O322" s="142"/>
      <c r="P322" s="142"/>
    </row>
    <row r="323" spans="1:18" x14ac:dyDescent="0.35">
      <c r="A323" s="141">
        <v>2</v>
      </c>
      <c r="B323" s="142" t="s">
        <v>64</v>
      </c>
      <c r="C323" s="142" t="s">
        <v>328</v>
      </c>
      <c r="D323" s="142" t="s">
        <v>158</v>
      </c>
      <c r="E323" s="142" t="s">
        <v>49</v>
      </c>
      <c r="F323" s="142" t="s">
        <v>180</v>
      </c>
      <c r="G323" s="142" t="s">
        <v>939</v>
      </c>
      <c r="H323" s="143">
        <v>8788</v>
      </c>
      <c r="I323" s="141">
        <v>5</v>
      </c>
      <c r="J323" s="144">
        <f>อุดรธานี!F132</f>
        <v>44196.959999999999</v>
      </c>
      <c r="K323" s="145">
        <f>อุดรธานี!AO132</f>
        <v>252965.11</v>
      </c>
      <c r="L323" s="146">
        <f>อุดรธานี!AP132</f>
        <v>2589761.31</v>
      </c>
      <c r="M323" s="146">
        <f>อุดรธานี!AQ132</f>
        <v>2596996.2200000002</v>
      </c>
      <c r="N323" s="142"/>
      <c r="O323" s="142"/>
      <c r="P323" s="142"/>
      <c r="Q323" s="134">
        <f t="shared" si="27"/>
        <v>-7234.910000000149</v>
      </c>
      <c r="R323" s="135">
        <f t="shared" si="28"/>
        <v>294.69291192535275</v>
      </c>
    </row>
    <row r="324" spans="1:18" x14ac:dyDescent="0.35">
      <c r="A324" s="141">
        <v>3</v>
      </c>
      <c r="B324" s="142" t="s">
        <v>64</v>
      </c>
      <c r="C324" s="142" t="s">
        <v>328</v>
      </c>
      <c r="D324" s="142" t="s">
        <v>158</v>
      </c>
      <c r="E324" s="142" t="s">
        <v>49</v>
      </c>
      <c r="F324" s="142" t="s">
        <v>180</v>
      </c>
      <c r="G324" s="142" t="s">
        <v>940</v>
      </c>
      <c r="H324" s="143">
        <v>4890</v>
      </c>
      <c r="I324" s="141">
        <v>4</v>
      </c>
      <c r="J324" s="144">
        <f>อุดรธานี!F133</f>
        <v>211290.3</v>
      </c>
      <c r="K324" s="145">
        <f>อุดรธานี!AO133</f>
        <v>404908.69</v>
      </c>
      <c r="L324" s="146">
        <f>อุดรธานี!AP133</f>
        <v>2669892.4700000002</v>
      </c>
      <c r="M324" s="146">
        <f>อุดรธานี!AQ133</f>
        <v>2772498.5</v>
      </c>
      <c r="N324" s="142"/>
      <c r="O324" s="142"/>
      <c r="P324" s="142"/>
      <c r="Q324" s="134">
        <f t="shared" si="27"/>
        <v>-102606.0299999998</v>
      </c>
      <c r="R324" s="135">
        <f t="shared" si="28"/>
        <v>545.99028016359921</v>
      </c>
    </row>
    <row r="325" spans="1:18" x14ac:dyDescent="0.35">
      <c r="A325" s="141">
        <v>4</v>
      </c>
      <c r="B325" s="142" t="s">
        <v>64</v>
      </c>
      <c r="C325" s="142" t="s">
        <v>328</v>
      </c>
      <c r="D325" s="142" t="s">
        <v>158</v>
      </c>
      <c r="E325" s="142" t="s">
        <v>49</v>
      </c>
      <c r="F325" s="142" t="s">
        <v>180</v>
      </c>
      <c r="G325" s="142" t="s">
        <v>941</v>
      </c>
      <c r="H325" s="143">
        <v>8526</v>
      </c>
      <c r="I325" s="141">
        <v>5</v>
      </c>
      <c r="J325" s="144">
        <f>อุดรธานี!F134</f>
        <v>559417.42000000004</v>
      </c>
      <c r="K325" s="145">
        <f>อุดรธานี!AO134</f>
        <v>818876.41</v>
      </c>
      <c r="L325" s="146">
        <f>อุดรธานี!AP134</f>
        <v>4826274.97</v>
      </c>
      <c r="M325" s="146">
        <f>อุดรธานี!AQ134</f>
        <v>3407877.24</v>
      </c>
      <c r="N325" s="142"/>
      <c r="O325" s="142"/>
      <c r="P325" s="142"/>
      <c r="Q325" s="134">
        <f t="shared" si="27"/>
        <v>1418397.7299999995</v>
      </c>
      <c r="R325" s="135">
        <f t="shared" si="28"/>
        <v>566.06556063804828</v>
      </c>
    </row>
    <row r="326" spans="1:18" x14ac:dyDescent="0.35">
      <c r="A326" s="141">
        <v>5</v>
      </c>
      <c r="B326" s="142" t="s">
        <v>64</v>
      </c>
      <c r="C326" s="142" t="s">
        <v>328</v>
      </c>
      <c r="D326" s="142" t="s">
        <v>158</v>
      </c>
      <c r="E326" s="142" t="s">
        <v>49</v>
      </c>
      <c r="F326" s="142" t="s">
        <v>180</v>
      </c>
      <c r="G326" s="142" t="s">
        <v>942</v>
      </c>
      <c r="H326" s="143">
        <v>6442</v>
      </c>
      <c r="I326" s="141">
        <v>5</v>
      </c>
      <c r="J326" s="144">
        <f>อุดรธานี!F135</f>
        <v>375712.59</v>
      </c>
      <c r="K326" s="145">
        <f>อุดรธานี!AO135</f>
        <v>572603.26</v>
      </c>
      <c r="L326" s="146">
        <f>อุดรธานี!AP135</f>
        <v>3259306.94</v>
      </c>
      <c r="M326" s="146">
        <f>อุดรธานี!AQ135</f>
        <v>2270951.54</v>
      </c>
      <c r="N326" s="142"/>
      <c r="O326" s="142"/>
      <c r="P326" s="142"/>
      <c r="Q326" s="134">
        <f t="shared" ref="Q326:Q389" si="35">L326-M326</f>
        <v>988355.39999999991</v>
      </c>
      <c r="R326" s="135">
        <f t="shared" ref="R326:R389" si="36">L326/H326</f>
        <v>505.94643588947531</v>
      </c>
    </row>
    <row r="327" spans="1:18" x14ac:dyDescent="0.35">
      <c r="A327" s="141">
        <v>6</v>
      </c>
      <c r="B327" s="142" t="s">
        <v>64</v>
      </c>
      <c r="C327" s="142" t="s">
        <v>328</v>
      </c>
      <c r="D327" s="142" t="s">
        <v>158</v>
      </c>
      <c r="E327" s="142" t="s">
        <v>49</v>
      </c>
      <c r="F327" s="142" t="s">
        <v>180</v>
      </c>
      <c r="G327" s="142" t="s">
        <v>943</v>
      </c>
      <c r="H327" s="143">
        <v>3652</v>
      </c>
      <c r="I327" s="141">
        <v>3</v>
      </c>
      <c r="J327" s="144">
        <f>อุดรธานี!F136</f>
        <v>332233.01</v>
      </c>
      <c r="K327" s="145">
        <f>อุดรธานี!AO136</f>
        <v>483687.65999999992</v>
      </c>
      <c r="L327" s="146">
        <f>อุดรธานี!AP136</f>
        <v>1783239.94</v>
      </c>
      <c r="M327" s="146">
        <f>อุดรธานี!AQ136</f>
        <v>1942379.02</v>
      </c>
      <c r="N327" s="142"/>
      <c r="O327" s="142"/>
      <c r="P327" s="142"/>
      <c r="Q327" s="134">
        <f t="shared" si="35"/>
        <v>-159139.08000000007</v>
      </c>
      <c r="R327" s="135">
        <f t="shared" si="36"/>
        <v>488.29133077765607</v>
      </c>
    </row>
    <row r="328" spans="1:18" x14ac:dyDescent="0.35">
      <c r="A328" s="141">
        <v>7</v>
      </c>
      <c r="B328" s="142" t="s">
        <v>64</v>
      </c>
      <c r="C328" s="142" t="s">
        <v>328</v>
      </c>
      <c r="D328" s="142" t="s">
        <v>158</v>
      </c>
      <c r="E328" s="142" t="s">
        <v>49</v>
      </c>
      <c r="F328" s="142" t="s">
        <v>180</v>
      </c>
      <c r="G328" s="142" t="s">
        <v>944</v>
      </c>
      <c r="H328" s="143">
        <v>7302</v>
      </c>
      <c r="I328" s="141">
        <v>5</v>
      </c>
      <c r="J328" s="144">
        <f>อุดรธานี!F137</f>
        <v>211833.22</v>
      </c>
      <c r="K328" s="145">
        <f>อุดรธานี!AO137</f>
        <v>622068.49</v>
      </c>
      <c r="L328" s="146">
        <f>อุดรธานี!AP137</f>
        <v>2899236.23</v>
      </c>
      <c r="M328" s="146">
        <f>อุดรธานี!AQ137</f>
        <v>2752427.49</v>
      </c>
      <c r="N328" s="142"/>
      <c r="O328" s="142"/>
      <c r="P328" s="142"/>
      <c r="Q328" s="134">
        <f t="shared" si="35"/>
        <v>146808.73999999976</v>
      </c>
      <c r="R328" s="135">
        <f t="shared" si="36"/>
        <v>397.04686798137499</v>
      </c>
    </row>
    <row r="329" spans="1:18" x14ac:dyDescent="0.35">
      <c r="A329" s="141">
        <v>8</v>
      </c>
      <c r="B329" s="142" t="s">
        <v>64</v>
      </c>
      <c r="C329" s="142" t="s">
        <v>328</v>
      </c>
      <c r="D329" s="142" t="s">
        <v>158</v>
      </c>
      <c r="E329" s="142" t="s">
        <v>49</v>
      </c>
      <c r="F329" s="142" t="s">
        <v>180</v>
      </c>
      <c r="G329" s="142" t="s">
        <v>945</v>
      </c>
      <c r="H329" s="143">
        <v>3122</v>
      </c>
      <c r="I329" s="141">
        <v>3</v>
      </c>
      <c r="J329" s="144">
        <f>อุดรธานี!F138</f>
        <v>343967.26</v>
      </c>
      <c r="K329" s="145">
        <f>อุดรธานี!AO138</f>
        <v>672068.74</v>
      </c>
      <c r="L329" s="146">
        <f>อุดรธานี!AP138</f>
        <v>2666187.44</v>
      </c>
      <c r="M329" s="146">
        <f>อุดรธานี!AQ138</f>
        <v>2663220.73</v>
      </c>
      <c r="N329" s="142"/>
      <c r="O329" s="142"/>
      <c r="P329" s="142"/>
      <c r="Q329" s="134">
        <f t="shared" si="35"/>
        <v>2966.7099999999627</v>
      </c>
      <c r="R329" s="135">
        <f t="shared" si="36"/>
        <v>853.99982062780271</v>
      </c>
    </row>
    <row r="330" spans="1:18" x14ac:dyDescent="0.35">
      <c r="A330" s="141">
        <v>9</v>
      </c>
      <c r="B330" s="142" t="s">
        <v>64</v>
      </c>
      <c r="C330" s="142" t="s">
        <v>328</v>
      </c>
      <c r="D330" s="142" t="s">
        <v>158</v>
      </c>
      <c r="E330" s="142" t="s">
        <v>49</v>
      </c>
      <c r="F330" s="142" t="s">
        <v>180</v>
      </c>
      <c r="G330" s="142" t="s">
        <v>946</v>
      </c>
      <c r="H330" s="143">
        <v>3540</v>
      </c>
      <c r="I330" s="141">
        <v>3</v>
      </c>
      <c r="J330" s="144">
        <f>อุดรธานี!F139</f>
        <v>33934.410000000003</v>
      </c>
      <c r="K330" s="145">
        <f>อุดรธานี!AO139</f>
        <v>253580.21000000002</v>
      </c>
      <c r="L330" s="146">
        <f>อุดรธานี!AP139</f>
        <v>2770179.87</v>
      </c>
      <c r="M330" s="146">
        <f>อุดรธานี!AQ139</f>
        <v>3031156.41</v>
      </c>
      <c r="N330" s="142"/>
      <c r="O330" s="142"/>
      <c r="P330" s="142"/>
      <c r="Q330" s="134">
        <f t="shared" si="35"/>
        <v>-260976.54000000004</v>
      </c>
      <c r="R330" s="135">
        <f t="shared" si="36"/>
        <v>782.53668644067795</v>
      </c>
    </row>
    <row r="331" spans="1:18" x14ac:dyDescent="0.35">
      <c r="A331" s="141">
        <v>10</v>
      </c>
      <c r="B331" s="142" t="s">
        <v>64</v>
      </c>
      <c r="C331" s="142" t="s">
        <v>328</v>
      </c>
      <c r="D331" s="142" t="s">
        <v>158</v>
      </c>
      <c r="E331" s="142" t="s">
        <v>49</v>
      </c>
      <c r="F331" s="142" t="s">
        <v>180</v>
      </c>
      <c r="G331" s="142" t="s">
        <v>947</v>
      </c>
      <c r="H331" s="143">
        <v>8043</v>
      </c>
      <c r="I331" s="141">
        <v>5</v>
      </c>
      <c r="J331" s="144">
        <f>อุดรธานี!F140</f>
        <v>196560.1</v>
      </c>
      <c r="K331" s="145">
        <f>อุดรธานี!AO140</f>
        <v>475709.73000000004</v>
      </c>
      <c r="L331" s="146">
        <f>อุดรธานี!AP140</f>
        <v>3744309.41</v>
      </c>
      <c r="M331" s="146">
        <f>อุดรธานี!AQ140</f>
        <v>3160446.22</v>
      </c>
      <c r="N331" s="142"/>
      <c r="O331" s="142"/>
      <c r="P331" s="142"/>
      <c r="Q331" s="134">
        <f t="shared" si="35"/>
        <v>583863.18999999994</v>
      </c>
      <c r="R331" s="135">
        <f t="shared" si="36"/>
        <v>465.53641800323265</v>
      </c>
    </row>
    <row r="332" spans="1:18" x14ac:dyDescent="0.35">
      <c r="A332" s="141">
        <v>11</v>
      </c>
      <c r="B332" s="142" t="s">
        <v>64</v>
      </c>
      <c r="C332" s="142" t="s">
        <v>328</v>
      </c>
      <c r="D332" s="142" t="s">
        <v>158</v>
      </c>
      <c r="E332" s="142" t="s">
        <v>49</v>
      </c>
      <c r="F332" s="142" t="s">
        <v>180</v>
      </c>
      <c r="G332" s="142" t="s">
        <v>948</v>
      </c>
      <c r="H332" s="143">
        <v>4264</v>
      </c>
      <c r="I332" s="141">
        <v>3</v>
      </c>
      <c r="J332" s="144">
        <f>อุดรธานี!F141</f>
        <v>458143.89</v>
      </c>
      <c r="K332" s="145">
        <f>อุดรธานี!AO141</f>
        <v>632874.93999999994</v>
      </c>
      <c r="L332" s="146">
        <f>อุดรธานี!AP141</f>
        <v>2830548.04</v>
      </c>
      <c r="M332" s="146">
        <f>อุดรธานี!AQ141</f>
        <v>2629000.84</v>
      </c>
      <c r="N332" s="142"/>
      <c r="O332" s="142"/>
      <c r="P332" s="142"/>
      <c r="Q332" s="134">
        <f t="shared" si="35"/>
        <v>201547.20000000019</v>
      </c>
      <c r="R332" s="135">
        <f t="shared" si="36"/>
        <v>663.82458724202627</v>
      </c>
    </row>
    <row r="333" spans="1:18" x14ac:dyDescent="0.35">
      <c r="A333" s="141">
        <v>12</v>
      </c>
      <c r="B333" s="142" t="s">
        <v>64</v>
      </c>
      <c r="C333" s="142" t="s">
        <v>328</v>
      </c>
      <c r="D333" s="142" t="s">
        <v>158</v>
      </c>
      <c r="E333" s="142" t="s">
        <v>49</v>
      </c>
      <c r="F333" s="142" t="s">
        <v>180</v>
      </c>
      <c r="G333" s="142" t="s">
        <v>949</v>
      </c>
      <c r="H333" s="143">
        <v>4511</v>
      </c>
      <c r="I333" s="141">
        <v>4</v>
      </c>
      <c r="J333" s="144">
        <f>อุดรธานี!F142</f>
        <v>61071.17</v>
      </c>
      <c r="K333" s="145">
        <f>อุดรธานี!AO142</f>
        <v>181078.55000000002</v>
      </c>
      <c r="L333" s="146">
        <f>อุดรธานี!AP142</f>
        <v>2835058.42</v>
      </c>
      <c r="M333" s="146">
        <f>อุดรธานี!AQ142</f>
        <v>2061236.97</v>
      </c>
      <c r="N333" s="142"/>
      <c r="O333" s="142"/>
      <c r="P333" s="142"/>
      <c r="Q333" s="134">
        <f t="shared" si="35"/>
        <v>773821.45</v>
      </c>
      <c r="R333" s="135">
        <f t="shared" si="36"/>
        <v>628.47670583019283</v>
      </c>
    </row>
    <row r="334" spans="1:18" x14ac:dyDescent="0.35">
      <c r="A334" s="141">
        <v>13</v>
      </c>
      <c r="B334" s="142" t="s">
        <v>64</v>
      </c>
      <c r="C334" s="142" t="s">
        <v>328</v>
      </c>
      <c r="D334" s="142" t="s">
        <v>158</v>
      </c>
      <c r="E334" s="142" t="s">
        <v>49</v>
      </c>
      <c r="F334" s="142" t="s">
        <v>180</v>
      </c>
      <c r="G334" s="142" t="s">
        <v>950</v>
      </c>
      <c r="H334" s="143">
        <v>4153</v>
      </c>
      <c r="I334" s="141">
        <v>3</v>
      </c>
      <c r="J334" s="144">
        <f>อุดรธานี!F143</f>
        <v>288480.13</v>
      </c>
      <c r="K334" s="145">
        <f>อุดรธานี!AO143</f>
        <v>423827.29000000004</v>
      </c>
      <c r="L334" s="146">
        <f>อุดรธานี!AP143</f>
        <v>2372708.35</v>
      </c>
      <c r="M334" s="146">
        <f>อุดรธานี!AQ143</f>
        <v>2253610.7000000002</v>
      </c>
      <c r="N334" s="142"/>
      <c r="O334" s="142"/>
      <c r="P334" s="142"/>
      <c r="Q334" s="134">
        <f t="shared" si="35"/>
        <v>119097.64999999991</v>
      </c>
      <c r="R334" s="135">
        <f t="shared" si="36"/>
        <v>571.32394654466657</v>
      </c>
    </row>
    <row r="335" spans="1:18" x14ac:dyDescent="0.35">
      <c r="A335" s="141">
        <v>14</v>
      </c>
      <c r="B335" s="142" t="s">
        <v>64</v>
      </c>
      <c r="C335" s="142" t="s">
        <v>328</v>
      </c>
      <c r="D335" s="142" t="s">
        <v>158</v>
      </c>
      <c r="E335" s="142" t="s">
        <v>49</v>
      </c>
      <c r="F335" s="142" t="s">
        <v>180</v>
      </c>
      <c r="G335" s="142" t="s">
        <v>951</v>
      </c>
      <c r="H335" s="143">
        <v>2552</v>
      </c>
      <c r="I335" s="141">
        <v>2</v>
      </c>
      <c r="J335" s="144">
        <f>อุดรธานี!F144</f>
        <v>200948.95</v>
      </c>
      <c r="K335" s="145">
        <f>อุดรธานี!AO144</f>
        <v>312792</v>
      </c>
      <c r="L335" s="146">
        <f>อุดรธานี!AP144</f>
        <v>2040333.8399999999</v>
      </c>
      <c r="M335" s="146">
        <f>อุดรธานี!AQ144</f>
        <v>2033676.3000000003</v>
      </c>
      <c r="N335" s="142"/>
      <c r="O335" s="142"/>
      <c r="P335" s="142"/>
      <c r="Q335" s="134">
        <f t="shared" si="35"/>
        <v>6657.5399999995716</v>
      </c>
      <c r="R335" s="135">
        <f t="shared" si="36"/>
        <v>799.50385579937301</v>
      </c>
    </row>
    <row r="336" spans="1:18" x14ac:dyDescent="0.35">
      <c r="A336" s="141">
        <v>15</v>
      </c>
      <c r="B336" s="142" t="s">
        <v>64</v>
      </c>
      <c r="C336" s="142" t="s">
        <v>328</v>
      </c>
      <c r="D336" s="142" t="s">
        <v>158</v>
      </c>
      <c r="E336" s="142" t="s">
        <v>49</v>
      </c>
      <c r="F336" s="142" t="s">
        <v>180</v>
      </c>
      <c r="G336" s="142" t="s">
        <v>952</v>
      </c>
      <c r="H336" s="143">
        <v>5199</v>
      </c>
      <c r="I336" s="141">
        <v>4</v>
      </c>
      <c r="J336" s="144">
        <f>อุดรธานี!F145</f>
        <v>60802.01</v>
      </c>
      <c r="K336" s="145">
        <f>อุดรธานี!AO145</f>
        <v>416609.16000000003</v>
      </c>
      <c r="L336" s="146">
        <f>อุดรธานี!AP145</f>
        <v>3244404.56</v>
      </c>
      <c r="M336" s="146">
        <f>อุดรธานี!AQ145</f>
        <v>3071602.47</v>
      </c>
      <c r="N336" s="142"/>
      <c r="O336" s="142"/>
      <c r="P336" s="142"/>
      <c r="Q336" s="134">
        <f t="shared" si="35"/>
        <v>172802.08999999985</v>
      </c>
      <c r="R336" s="135">
        <f t="shared" si="36"/>
        <v>624.04396230044244</v>
      </c>
    </row>
    <row r="337" spans="1:18" x14ac:dyDescent="0.35">
      <c r="A337" s="141">
        <v>16</v>
      </c>
      <c r="B337" s="142" t="s">
        <v>64</v>
      </c>
      <c r="C337" s="142" t="s">
        <v>328</v>
      </c>
      <c r="D337" s="142" t="s">
        <v>158</v>
      </c>
      <c r="E337" s="142" t="s">
        <v>49</v>
      </c>
      <c r="F337" s="142" t="s">
        <v>180</v>
      </c>
      <c r="G337" s="142" t="s">
        <v>953</v>
      </c>
      <c r="H337" s="143">
        <v>7299</v>
      </c>
      <c r="I337" s="141">
        <v>5</v>
      </c>
      <c r="J337" s="144">
        <f>อุดรธานี!F146</f>
        <v>180884.56</v>
      </c>
      <c r="K337" s="145">
        <f>อุดรธานี!AO146</f>
        <v>504532.27000000008</v>
      </c>
      <c r="L337" s="146">
        <f>อุดรธานี!AP146</f>
        <v>3547415.63</v>
      </c>
      <c r="M337" s="146">
        <f>อุดรธานี!AQ146</f>
        <v>2710721.0999999996</v>
      </c>
      <c r="N337" s="142"/>
      <c r="O337" s="142"/>
      <c r="P337" s="142"/>
      <c r="Q337" s="134">
        <f t="shared" si="35"/>
        <v>836694.53000000026</v>
      </c>
      <c r="R337" s="135">
        <f t="shared" si="36"/>
        <v>486.01392382518151</v>
      </c>
    </row>
    <row r="338" spans="1:18" s="153" customFormat="1" x14ac:dyDescent="0.35">
      <c r="A338" s="147">
        <v>11</v>
      </c>
      <c r="B338" s="148" t="s">
        <v>64</v>
      </c>
      <c r="C338" s="148"/>
      <c r="D338" s="148"/>
      <c r="E338" s="148" t="s">
        <v>77</v>
      </c>
      <c r="F338" s="148"/>
      <c r="G338" s="148" t="s">
        <v>331</v>
      </c>
      <c r="H338" s="154">
        <f>SUM(H322:H337)</f>
        <v>82283</v>
      </c>
      <c r="I338" s="147"/>
      <c r="J338" s="150">
        <f>SUM(J322:J337)</f>
        <v>3559475.98</v>
      </c>
      <c r="K338" s="150">
        <f t="shared" ref="K338:M338" si="37">SUM(K322:K337)</f>
        <v>7028182.5100000007</v>
      </c>
      <c r="L338" s="150">
        <f t="shared" si="37"/>
        <v>44078857.420000009</v>
      </c>
      <c r="M338" s="150">
        <f t="shared" si="37"/>
        <v>39357801.749999993</v>
      </c>
      <c r="N338" s="148">
        <v>15</v>
      </c>
      <c r="O338" s="148">
        <v>15</v>
      </c>
      <c r="P338" s="148">
        <f>N338-O338</f>
        <v>0</v>
      </c>
      <c r="Q338" s="151">
        <f t="shared" si="35"/>
        <v>4721055.6700000167</v>
      </c>
      <c r="R338" s="152">
        <f>L338/H338</f>
        <v>535.69822952493234</v>
      </c>
    </row>
    <row r="339" spans="1:18" x14ac:dyDescent="0.35">
      <c r="A339" s="141">
        <v>1</v>
      </c>
      <c r="B339" s="142" t="s">
        <v>64</v>
      </c>
      <c r="C339" s="142" t="s">
        <v>332</v>
      </c>
      <c r="D339" s="142" t="s">
        <v>143</v>
      </c>
      <c r="E339" s="142" t="s">
        <v>50</v>
      </c>
      <c r="F339" s="142" t="s">
        <v>210</v>
      </c>
      <c r="G339" s="142" t="s">
        <v>333</v>
      </c>
      <c r="H339" s="143"/>
      <c r="I339" s="141"/>
      <c r="J339" s="144"/>
      <c r="K339" s="145"/>
      <c r="L339" s="146"/>
      <c r="M339" s="146"/>
      <c r="N339" s="142"/>
      <c r="O339" s="142"/>
      <c r="P339" s="142"/>
    </row>
    <row r="340" spans="1:18" x14ac:dyDescent="0.35">
      <c r="A340" s="141">
        <v>2</v>
      </c>
      <c r="B340" s="142" t="s">
        <v>64</v>
      </c>
      <c r="C340" s="142" t="s">
        <v>332</v>
      </c>
      <c r="D340" s="142" t="s">
        <v>143</v>
      </c>
      <c r="E340" s="142" t="s">
        <v>50</v>
      </c>
      <c r="F340" s="142" t="s">
        <v>180</v>
      </c>
      <c r="G340" s="142" t="s">
        <v>954</v>
      </c>
      <c r="H340" s="143">
        <v>3325</v>
      </c>
      <c r="I340" s="141">
        <v>3</v>
      </c>
      <c r="J340" s="144">
        <f>อุดรธานี!F147</f>
        <v>305434.59000000003</v>
      </c>
      <c r="K340" s="145">
        <f>อุดรธานี!AO147</f>
        <v>1133060.6600000001</v>
      </c>
      <c r="L340" s="146">
        <f>อุดรธานี!AP147</f>
        <v>2360403.8800000004</v>
      </c>
      <c r="M340" s="146">
        <f>อุดรธานี!AQ147</f>
        <v>2112998.42</v>
      </c>
      <c r="N340" s="142"/>
      <c r="O340" s="142"/>
      <c r="P340" s="142"/>
      <c r="Q340" s="134">
        <f t="shared" si="35"/>
        <v>247405.46000000043</v>
      </c>
      <c r="R340" s="135">
        <f t="shared" si="36"/>
        <v>709.89590375939861</v>
      </c>
    </row>
    <row r="341" spans="1:18" x14ac:dyDescent="0.35">
      <c r="A341" s="141">
        <v>3</v>
      </c>
      <c r="B341" s="142" t="s">
        <v>64</v>
      </c>
      <c r="C341" s="142" t="s">
        <v>332</v>
      </c>
      <c r="D341" s="142" t="s">
        <v>143</v>
      </c>
      <c r="E341" s="142" t="s">
        <v>50</v>
      </c>
      <c r="F341" s="142" t="s">
        <v>180</v>
      </c>
      <c r="G341" s="142" t="s">
        <v>955</v>
      </c>
      <c r="H341" s="143">
        <v>5397</v>
      </c>
      <c r="I341" s="141">
        <v>4</v>
      </c>
      <c r="J341" s="144">
        <f>อุดรธานี!F148</f>
        <v>1108533.22</v>
      </c>
      <c r="K341" s="145">
        <f>อุดรธานี!AO148</f>
        <v>1148640.1299999999</v>
      </c>
      <c r="L341" s="146">
        <f>อุดรธานี!AP148</f>
        <v>2940475.49</v>
      </c>
      <c r="M341" s="146">
        <f>อุดรธานี!AQ148</f>
        <v>2577970.86</v>
      </c>
      <c r="N341" s="142"/>
      <c r="O341" s="142"/>
      <c r="P341" s="142"/>
      <c r="Q341" s="134">
        <f t="shared" si="35"/>
        <v>362504.63000000035</v>
      </c>
      <c r="R341" s="135">
        <f t="shared" si="36"/>
        <v>544.83518436168242</v>
      </c>
    </row>
    <row r="342" spans="1:18" x14ac:dyDescent="0.35">
      <c r="A342" s="141">
        <v>4</v>
      </c>
      <c r="B342" s="142" t="s">
        <v>64</v>
      </c>
      <c r="C342" s="142" t="s">
        <v>332</v>
      </c>
      <c r="D342" s="142" t="s">
        <v>143</v>
      </c>
      <c r="E342" s="142" t="s">
        <v>50</v>
      </c>
      <c r="F342" s="142" t="s">
        <v>180</v>
      </c>
      <c r="G342" s="142" t="s">
        <v>956</v>
      </c>
      <c r="H342" s="143">
        <v>2048</v>
      </c>
      <c r="I342" s="141">
        <v>2</v>
      </c>
      <c r="J342" s="144">
        <f>อุดรธานี!F149</f>
        <v>565843.74</v>
      </c>
      <c r="K342" s="145">
        <f>อุดรธานี!AO149</f>
        <v>594448.38</v>
      </c>
      <c r="L342" s="146">
        <f>อุดรธานี!AP149</f>
        <v>2529704.88</v>
      </c>
      <c r="M342" s="146">
        <f>อุดรธานี!AQ149</f>
        <v>2409662.8800000004</v>
      </c>
      <c r="N342" s="142"/>
      <c r="O342" s="142"/>
      <c r="P342" s="142"/>
      <c r="Q342" s="134">
        <f t="shared" si="35"/>
        <v>120041.99999999953</v>
      </c>
      <c r="R342" s="135">
        <f t="shared" si="36"/>
        <v>1235.2074609374999</v>
      </c>
    </row>
    <row r="343" spans="1:18" x14ac:dyDescent="0.35">
      <c r="A343" s="141">
        <v>5</v>
      </c>
      <c r="B343" s="142" t="s">
        <v>64</v>
      </c>
      <c r="C343" s="142" t="s">
        <v>332</v>
      </c>
      <c r="D343" s="142" t="s">
        <v>143</v>
      </c>
      <c r="E343" s="142" t="s">
        <v>50</v>
      </c>
      <c r="F343" s="142" t="s">
        <v>180</v>
      </c>
      <c r="G343" s="142" t="s">
        <v>957</v>
      </c>
      <c r="H343" s="143">
        <v>5559</v>
      </c>
      <c r="I343" s="141">
        <v>4</v>
      </c>
      <c r="J343" s="144">
        <f>อุดรธานี!F150</f>
        <v>591365.02</v>
      </c>
      <c r="K343" s="145">
        <f>อุดรธานี!AO150</f>
        <v>813619.58</v>
      </c>
      <c r="L343" s="146">
        <f>อุดรธานี!AP150</f>
        <v>3215572.6399999997</v>
      </c>
      <c r="M343" s="146">
        <f>อุดรธานี!AQ150</f>
        <v>3249077.08</v>
      </c>
      <c r="N343" s="142"/>
      <c r="O343" s="142"/>
      <c r="P343" s="142"/>
      <c r="Q343" s="134">
        <f t="shared" si="35"/>
        <v>-33504.44000000041</v>
      </c>
      <c r="R343" s="135">
        <f t="shared" si="36"/>
        <v>578.44443964741856</v>
      </c>
    </row>
    <row r="344" spans="1:18" x14ac:dyDescent="0.35">
      <c r="A344" s="141">
        <v>6</v>
      </c>
      <c r="B344" s="142" t="s">
        <v>64</v>
      </c>
      <c r="C344" s="142" t="s">
        <v>332</v>
      </c>
      <c r="D344" s="142" t="s">
        <v>143</v>
      </c>
      <c r="E344" s="142" t="s">
        <v>50</v>
      </c>
      <c r="F344" s="142" t="s">
        <v>180</v>
      </c>
      <c r="G344" s="142" t="s">
        <v>958</v>
      </c>
      <c r="H344" s="143">
        <v>3394</v>
      </c>
      <c r="I344" s="141">
        <v>3</v>
      </c>
      <c r="J344" s="144">
        <f>อุดรธานี!F151</f>
        <v>576852.56000000006</v>
      </c>
      <c r="K344" s="145">
        <f>อุดรธานี!AO151</f>
        <v>796697.01000000013</v>
      </c>
      <c r="L344" s="146">
        <f>อุดรธานี!AP151</f>
        <v>3175342.8499999996</v>
      </c>
      <c r="M344" s="146">
        <f>อุดรธานี!AQ151</f>
        <v>2469326.42</v>
      </c>
      <c r="N344" s="142"/>
      <c r="O344" s="142"/>
      <c r="P344" s="142"/>
      <c r="Q344" s="134">
        <f t="shared" si="35"/>
        <v>706016.4299999997</v>
      </c>
      <c r="R344" s="135">
        <f t="shared" si="36"/>
        <v>935.5753830288744</v>
      </c>
    </row>
    <row r="345" spans="1:18" x14ac:dyDescent="0.35">
      <c r="A345" s="141">
        <v>7</v>
      </c>
      <c r="B345" s="142" t="s">
        <v>64</v>
      </c>
      <c r="C345" s="142" t="s">
        <v>332</v>
      </c>
      <c r="D345" s="142" t="s">
        <v>143</v>
      </c>
      <c r="E345" s="142" t="s">
        <v>50</v>
      </c>
      <c r="F345" s="142" t="s">
        <v>180</v>
      </c>
      <c r="G345" s="142" t="s">
        <v>959</v>
      </c>
      <c r="H345" s="143">
        <v>4182</v>
      </c>
      <c r="I345" s="141">
        <v>3</v>
      </c>
      <c r="J345" s="144">
        <f>อุดรธานี!F152</f>
        <v>473951.7</v>
      </c>
      <c r="K345" s="145">
        <f>อุดรธานี!AO152</f>
        <v>550360.31000000006</v>
      </c>
      <c r="L345" s="146">
        <f>อุดรธานี!AP152</f>
        <v>2762607.6500000004</v>
      </c>
      <c r="M345" s="146">
        <f>อุดรธานี!AQ152</f>
        <v>2320925.17</v>
      </c>
      <c r="N345" s="142"/>
      <c r="O345" s="142"/>
      <c r="P345" s="142"/>
      <c r="Q345" s="134">
        <f t="shared" si="35"/>
        <v>441682.48000000045</v>
      </c>
      <c r="R345" s="135">
        <f t="shared" si="36"/>
        <v>660.59484696317566</v>
      </c>
    </row>
    <row r="346" spans="1:18" x14ac:dyDescent="0.35">
      <c r="A346" s="141">
        <v>8</v>
      </c>
      <c r="B346" s="142" t="s">
        <v>64</v>
      </c>
      <c r="C346" s="142" t="s">
        <v>332</v>
      </c>
      <c r="D346" s="142" t="s">
        <v>143</v>
      </c>
      <c r="E346" s="142" t="s">
        <v>50</v>
      </c>
      <c r="F346" s="142" t="s">
        <v>180</v>
      </c>
      <c r="G346" s="142" t="s">
        <v>960</v>
      </c>
      <c r="H346" s="143">
        <v>4497</v>
      </c>
      <c r="I346" s="141">
        <v>3</v>
      </c>
      <c r="J346" s="144">
        <f>อุดรธานี!F153</f>
        <v>219549.62</v>
      </c>
      <c r="K346" s="145">
        <f>อุดรธานี!AO153</f>
        <v>706732.29</v>
      </c>
      <c r="L346" s="146">
        <f>อุดรธานี!AP153</f>
        <v>2836251.57</v>
      </c>
      <c r="M346" s="146">
        <f>อุดรธานี!AQ153</f>
        <v>2859429.77</v>
      </c>
      <c r="N346" s="142"/>
      <c r="O346" s="142"/>
      <c r="P346" s="142"/>
      <c r="Q346" s="134">
        <f t="shared" si="35"/>
        <v>-23178.200000000186</v>
      </c>
      <c r="R346" s="135">
        <f t="shared" si="36"/>
        <v>630.69859239492996</v>
      </c>
    </row>
    <row r="347" spans="1:18" x14ac:dyDescent="0.35">
      <c r="A347" s="141">
        <v>9</v>
      </c>
      <c r="B347" s="142" t="s">
        <v>64</v>
      </c>
      <c r="C347" s="142" t="s">
        <v>332</v>
      </c>
      <c r="D347" s="142" t="s">
        <v>143</v>
      </c>
      <c r="E347" s="142" t="s">
        <v>50</v>
      </c>
      <c r="F347" s="142" t="s">
        <v>180</v>
      </c>
      <c r="G347" s="142" t="s">
        <v>961</v>
      </c>
      <c r="H347" s="143">
        <v>4239</v>
      </c>
      <c r="I347" s="141">
        <v>3</v>
      </c>
      <c r="J347" s="144">
        <f>อุดรธานี!F154</f>
        <v>270179.39</v>
      </c>
      <c r="K347" s="145">
        <f>อุดรธานี!AO154</f>
        <v>302426.01</v>
      </c>
      <c r="L347" s="146">
        <f>อุดรธานี!AP154</f>
        <v>1649102.36</v>
      </c>
      <c r="M347" s="146">
        <f>อุดรธานี!AQ154</f>
        <v>1693809</v>
      </c>
      <c r="N347" s="142"/>
      <c r="O347" s="142"/>
      <c r="P347" s="142"/>
      <c r="Q347" s="134">
        <f t="shared" si="35"/>
        <v>-44706.639999999898</v>
      </c>
      <c r="R347" s="135">
        <f t="shared" si="36"/>
        <v>389.03098844067</v>
      </c>
    </row>
    <row r="348" spans="1:18" x14ac:dyDescent="0.35">
      <c r="A348" s="141">
        <v>10</v>
      </c>
      <c r="B348" s="142" t="s">
        <v>64</v>
      </c>
      <c r="C348" s="142" t="s">
        <v>332</v>
      </c>
      <c r="D348" s="142" t="s">
        <v>143</v>
      </c>
      <c r="E348" s="142" t="s">
        <v>50</v>
      </c>
      <c r="F348" s="142" t="s">
        <v>180</v>
      </c>
      <c r="G348" s="142" t="s">
        <v>962</v>
      </c>
      <c r="H348" s="143">
        <v>3891</v>
      </c>
      <c r="I348" s="141">
        <v>3</v>
      </c>
      <c r="J348" s="144">
        <f>อุดรธานี!F155</f>
        <v>98602.18</v>
      </c>
      <c r="K348" s="145">
        <f>อุดรธานี!AO155</f>
        <v>169096.38000000003</v>
      </c>
      <c r="L348" s="146">
        <f>อุดรธานี!AP155</f>
        <v>2826414.5100000002</v>
      </c>
      <c r="M348" s="146">
        <f>อุดรธานี!AQ155</f>
        <v>2990144.17</v>
      </c>
      <c r="N348" s="142"/>
      <c r="O348" s="142"/>
      <c r="P348" s="142"/>
      <c r="Q348" s="134">
        <f t="shared" si="35"/>
        <v>-163729.65999999968</v>
      </c>
      <c r="R348" s="135">
        <f t="shared" si="36"/>
        <v>726.39797224363917</v>
      </c>
    </row>
    <row r="349" spans="1:18" x14ac:dyDescent="0.35">
      <c r="A349" s="141">
        <v>11</v>
      </c>
      <c r="B349" s="142" t="s">
        <v>64</v>
      </c>
      <c r="C349" s="142" t="s">
        <v>332</v>
      </c>
      <c r="D349" s="142" t="s">
        <v>143</v>
      </c>
      <c r="E349" s="142" t="s">
        <v>50</v>
      </c>
      <c r="F349" s="142" t="s">
        <v>180</v>
      </c>
      <c r="G349" s="142" t="s">
        <v>963</v>
      </c>
      <c r="H349" s="143">
        <v>3687</v>
      </c>
      <c r="I349" s="141">
        <v>3</v>
      </c>
      <c r="J349" s="144">
        <f>อุดรธานี!F156</f>
        <v>381831.88</v>
      </c>
      <c r="K349" s="145">
        <f>อุดรธานี!AO156</f>
        <v>506433.50999999995</v>
      </c>
      <c r="L349" s="146">
        <f>อุดรธานี!AP156</f>
        <v>1759691.21</v>
      </c>
      <c r="M349" s="146">
        <f>อุดรธานี!AQ156</f>
        <v>1838860.2999999998</v>
      </c>
      <c r="N349" s="142"/>
      <c r="O349" s="142"/>
      <c r="P349" s="142"/>
      <c r="Q349" s="134">
        <f t="shared" si="35"/>
        <v>-79169.089999999851</v>
      </c>
      <c r="R349" s="135">
        <f t="shared" si="36"/>
        <v>477.2691103878492</v>
      </c>
    </row>
    <row r="350" spans="1:18" x14ac:dyDescent="0.35">
      <c r="A350" s="141">
        <v>12</v>
      </c>
      <c r="B350" s="142" t="s">
        <v>64</v>
      </c>
      <c r="C350" s="142" t="s">
        <v>332</v>
      </c>
      <c r="D350" s="142" t="s">
        <v>143</v>
      </c>
      <c r="E350" s="142" t="s">
        <v>50</v>
      </c>
      <c r="F350" s="142" t="s">
        <v>180</v>
      </c>
      <c r="G350" s="142" t="s">
        <v>964</v>
      </c>
      <c r="H350" s="143">
        <v>7013</v>
      </c>
      <c r="I350" s="141">
        <v>5</v>
      </c>
      <c r="J350" s="144">
        <f>อุดรธานี!F157</f>
        <v>592295.92000000004</v>
      </c>
      <c r="K350" s="145">
        <f>อุดรธานี!AO157</f>
        <v>966860.9700000002</v>
      </c>
      <c r="L350" s="146">
        <f>อุดรธานี!AP157</f>
        <v>4129182.6500000004</v>
      </c>
      <c r="M350" s="146">
        <f>อุดรธานี!AQ157</f>
        <v>3072189.58</v>
      </c>
      <c r="N350" s="142"/>
      <c r="O350" s="142"/>
      <c r="P350" s="142"/>
      <c r="Q350" s="134">
        <f t="shared" si="35"/>
        <v>1056993.0700000003</v>
      </c>
      <c r="R350" s="135">
        <f t="shared" si="36"/>
        <v>588.78976900042778</v>
      </c>
    </row>
    <row r="351" spans="1:18" x14ac:dyDescent="0.35">
      <c r="A351" s="141">
        <v>13</v>
      </c>
      <c r="B351" s="142" t="s">
        <v>64</v>
      </c>
      <c r="C351" s="142" t="s">
        <v>332</v>
      </c>
      <c r="D351" s="142" t="s">
        <v>143</v>
      </c>
      <c r="E351" s="142" t="s">
        <v>50</v>
      </c>
      <c r="F351" s="142" t="s">
        <v>180</v>
      </c>
      <c r="G351" s="142" t="s">
        <v>965</v>
      </c>
      <c r="H351" s="143">
        <v>4588</v>
      </c>
      <c r="I351" s="141">
        <v>4</v>
      </c>
      <c r="J351" s="144">
        <f>อุดรธานี!F158</f>
        <v>490560.4</v>
      </c>
      <c r="K351" s="145">
        <f>อุดรธานี!AO158</f>
        <v>542149.63</v>
      </c>
      <c r="L351" s="146">
        <f>อุดรธานี!AP158</f>
        <v>2729680</v>
      </c>
      <c r="M351" s="146">
        <f>อุดรธานี!AQ158</f>
        <v>2591421.6</v>
      </c>
      <c r="N351" s="142"/>
      <c r="O351" s="142"/>
      <c r="P351" s="142"/>
      <c r="Q351" s="134">
        <f t="shared" si="35"/>
        <v>138258.39999999991</v>
      </c>
      <c r="R351" s="135">
        <f t="shared" si="36"/>
        <v>594.96076721883173</v>
      </c>
    </row>
    <row r="352" spans="1:18" x14ac:dyDescent="0.35">
      <c r="A352" s="141">
        <v>14</v>
      </c>
      <c r="B352" s="142" t="s">
        <v>64</v>
      </c>
      <c r="C352" s="142" t="s">
        <v>332</v>
      </c>
      <c r="D352" s="142" t="s">
        <v>143</v>
      </c>
      <c r="E352" s="142" t="s">
        <v>50</v>
      </c>
      <c r="F352" s="142" t="s">
        <v>180</v>
      </c>
      <c r="G352" s="142" t="s">
        <v>966</v>
      </c>
      <c r="H352" s="143">
        <v>2353</v>
      </c>
      <c r="I352" s="141">
        <v>2</v>
      </c>
      <c r="J352" s="144">
        <f>อุดรธานี!F159</f>
        <v>416133.19</v>
      </c>
      <c r="K352" s="145">
        <f>อุดรธานี!AO159</f>
        <v>797153.49</v>
      </c>
      <c r="L352" s="146">
        <f>อุดรธานี!AP159</f>
        <v>2293051.65</v>
      </c>
      <c r="M352" s="146">
        <f>อุดรธานี!AQ159</f>
        <v>1942554.73</v>
      </c>
      <c r="N352" s="142"/>
      <c r="O352" s="142"/>
      <c r="P352" s="142"/>
      <c r="Q352" s="134">
        <f t="shared" si="35"/>
        <v>350496.91999999993</v>
      </c>
      <c r="R352" s="135">
        <f t="shared" si="36"/>
        <v>974.52258818529538</v>
      </c>
    </row>
    <row r="353" spans="1:18" x14ac:dyDescent="0.35">
      <c r="A353" s="141">
        <v>15</v>
      </c>
      <c r="B353" s="142" t="s">
        <v>64</v>
      </c>
      <c r="C353" s="142" t="s">
        <v>332</v>
      </c>
      <c r="D353" s="142" t="s">
        <v>143</v>
      </c>
      <c r="E353" s="142" t="s">
        <v>50</v>
      </c>
      <c r="F353" s="142" t="s">
        <v>180</v>
      </c>
      <c r="G353" s="142" t="s">
        <v>967</v>
      </c>
      <c r="H353" s="143">
        <v>3206</v>
      </c>
      <c r="I353" s="141">
        <v>3</v>
      </c>
      <c r="J353" s="144">
        <f>อุดรธานี!F160</f>
        <v>418529.03</v>
      </c>
      <c r="K353" s="145">
        <f>อุดรธานี!AO160</f>
        <v>636595.51</v>
      </c>
      <c r="L353" s="146">
        <f>อุดรธานี!AP160</f>
        <v>2077560.7500000002</v>
      </c>
      <c r="M353" s="146">
        <f>อุดรธานี!AQ160</f>
        <v>1828202.13</v>
      </c>
      <c r="N353" s="142"/>
      <c r="O353" s="142"/>
      <c r="P353" s="142"/>
      <c r="Q353" s="134">
        <f t="shared" si="35"/>
        <v>249358.62000000034</v>
      </c>
      <c r="R353" s="135">
        <f t="shared" si="36"/>
        <v>648.02269182782288</v>
      </c>
    </row>
    <row r="354" spans="1:18" x14ac:dyDescent="0.35">
      <c r="A354" s="141">
        <v>16</v>
      </c>
      <c r="B354" s="142" t="s">
        <v>64</v>
      </c>
      <c r="C354" s="142" t="s">
        <v>332</v>
      </c>
      <c r="D354" s="142" t="s">
        <v>143</v>
      </c>
      <c r="E354" s="142" t="s">
        <v>50</v>
      </c>
      <c r="F354" s="142" t="s">
        <v>180</v>
      </c>
      <c r="G354" s="142" t="s">
        <v>968</v>
      </c>
      <c r="H354" s="143">
        <v>2498</v>
      </c>
      <c r="I354" s="141">
        <v>2</v>
      </c>
      <c r="J354" s="144">
        <f>อุดรธานี!F161</f>
        <v>635501.38</v>
      </c>
      <c r="K354" s="145">
        <f>อุดรธานี!AO161</f>
        <v>582621.02</v>
      </c>
      <c r="L354" s="146">
        <f>อุดรธานี!AP161</f>
        <v>2294438.04</v>
      </c>
      <c r="M354" s="146">
        <f>อุดรธานี!AQ161</f>
        <v>2368014.0100000002</v>
      </c>
      <c r="N354" s="142"/>
      <c r="O354" s="142"/>
      <c r="P354" s="142"/>
      <c r="Q354" s="134">
        <f t="shared" si="35"/>
        <v>-73575.970000000205</v>
      </c>
      <c r="R354" s="135">
        <f t="shared" si="36"/>
        <v>918.51002401921539</v>
      </c>
    </row>
    <row r="355" spans="1:18" x14ac:dyDescent="0.35">
      <c r="A355" s="141">
        <v>17</v>
      </c>
      <c r="B355" s="142" t="s">
        <v>64</v>
      </c>
      <c r="C355" s="142" t="s">
        <v>332</v>
      </c>
      <c r="D355" s="142" t="s">
        <v>143</v>
      </c>
      <c r="E355" s="142" t="s">
        <v>50</v>
      </c>
      <c r="F355" s="142" t="s">
        <v>180</v>
      </c>
      <c r="G355" s="142" t="s">
        <v>969</v>
      </c>
      <c r="H355" s="143">
        <v>4052</v>
      </c>
      <c r="I355" s="141">
        <v>3</v>
      </c>
      <c r="J355" s="144">
        <f>อุดรธานี!F162</f>
        <v>339250.16</v>
      </c>
      <c r="K355" s="145">
        <f>อุดรธานี!AO162</f>
        <v>374887.31999999995</v>
      </c>
      <c r="L355" s="146">
        <f>อุดรธานี!AP162</f>
        <v>2369853.6</v>
      </c>
      <c r="M355" s="146">
        <f>อุดรธานี!AQ162</f>
        <v>2276339.6800000002</v>
      </c>
      <c r="N355" s="142"/>
      <c r="O355" s="142"/>
      <c r="P355" s="142"/>
      <c r="Q355" s="134">
        <f t="shared" si="35"/>
        <v>93513.919999999925</v>
      </c>
      <c r="R355" s="135">
        <f t="shared" si="36"/>
        <v>584.86021717670292</v>
      </c>
    </row>
    <row r="356" spans="1:18" x14ac:dyDescent="0.35">
      <c r="A356" s="141">
        <v>18</v>
      </c>
      <c r="B356" s="142" t="s">
        <v>64</v>
      </c>
      <c r="C356" s="142" t="s">
        <v>332</v>
      </c>
      <c r="D356" s="142" t="s">
        <v>143</v>
      </c>
      <c r="E356" s="142" t="s">
        <v>50</v>
      </c>
      <c r="F356" s="142" t="s">
        <v>180</v>
      </c>
      <c r="G356" s="142" t="s">
        <v>970</v>
      </c>
      <c r="H356" s="143">
        <v>2478</v>
      </c>
      <c r="I356" s="141">
        <v>2</v>
      </c>
      <c r="J356" s="144">
        <f>อุดรธานี!F163</f>
        <v>58126.05</v>
      </c>
      <c r="K356" s="145">
        <f>อุดรธานี!AO163</f>
        <v>61352.69</v>
      </c>
      <c r="L356" s="146">
        <f>อุดรธานี!AP163</f>
        <v>1873610.42</v>
      </c>
      <c r="M356" s="146">
        <f>อุดรธานี!AQ163</f>
        <v>2058730.7300000002</v>
      </c>
      <c r="N356" s="142"/>
      <c r="O356" s="142"/>
      <c r="P356" s="142"/>
      <c r="Q356" s="134">
        <f t="shared" si="35"/>
        <v>-185120.31000000029</v>
      </c>
      <c r="R356" s="135">
        <f t="shared" si="36"/>
        <v>756.09782889426958</v>
      </c>
    </row>
    <row r="357" spans="1:18" x14ac:dyDescent="0.35">
      <c r="A357" s="141">
        <v>19</v>
      </c>
      <c r="B357" s="142" t="s">
        <v>64</v>
      </c>
      <c r="C357" s="142" t="s">
        <v>334</v>
      </c>
      <c r="D357" s="142" t="s">
        <v>143</v>
      </c>
      <c r="E357" s="142" t="s">
        <v>50</v>
      </c>
      <c r="F357" s="142" t="s">
        <v>180</v>
      </c>
      <c r="G357" s="142" t="s">
        <v>971</v>
      </c>
      <c r="H357" s="143">
        <v>2353</v>
      </c>
      <c r="I357" s="141">
        <v>2</v>
      </c>
      <c r="J357" s="144">
        <f>อุดรธานี!F164</f>
        <v>552078.46</v>
      </c>
      <c r="K357" s="145">
        <f>อุดรธานี!AO164</f>
        <v>580800.62</v>
      </c>
      <c r="L357" s="146">
        <f>อุดรธานี!AP164</f>
        <v>2150962.9500000002</v>
      </c>
      <c r="M357" s="146">
        <f>อุดรธานี!AQ164</f>
        <v>2400418.3199999998</v>
      </c>
      <c r="N357" s="142"/>
      <c r="O357" s="142"/>
      <c r="P357" s="142"/>
      <c r="Q357" s="134">
        <f t="shared" si="35"/>
        <v>-249455.36999999965</v>
      </c>
      <c r="R357" s="135">
        <f t="shared" si="36"/>
        <v>914.13640033999161</v>
      </c>
    </row>
    <row r="358" spans="1:18" x14ac:dyDescent="0.35">
      <c r="A358" s="141">
        <v>20</v>
      </c>
      <c r="B358" s="142" t="s">
        <v>64</v>
      </c>
      <c r="C358" s="142" t="s">
        <v>335</v>
      </c>
      <c r="D358" s="142" t="s">
        <v>143</v>
      </c>
      <c r="E358" s="142" t="s">
        <v>50</v>
      </c>
      <c r="F358" s="142" t="s">
        <v>180</v>
      </c>
      <c r="G358" s="142" t="s">
        <v>972</v>
      </c>
      <c r="H358" s="143">
        <v>5363</v>
      </c>
      <c r="I358" s="141">
        <v>4</v>
      </c>
      <c r="J358" s="144">
        <f>อุดรธานี!F165</f>
        <v>928951.9</v>
      </c>
      <c r="K358" s="145">
        <f>อุดรธานี!AO165</f>
        <v>794369.2</v>
      </c>
      <c r="L358" s="146">
        <f>อุดรธานี!AP165</f>
        <v>3152747.2199999997</v>
      </c>
      <c r="M358" s="146">
        <f>อุดรธานี!AQ165</f>
        <v>2851130.9199999995</v>
      </c>
      <c r="N358" s="142"/>
      <c r="O358" s="142"/>
      <c r="P358" s="142"/>
      <c r="Q358" s="134">
        <f t="shared" si="35"/>
        <v>301616.30000000028</v>
      </c>
      <c r="R358" s="135">
        <f t="shared" si="36"/>
        <v>587.87007644974824</v>
      </c>
    </row>
    <row r="359" spans="1:18" x14ac:dyDescent="0.35">
      <c r="A359" s="141">
        <v>21</v>
      </c>
      <c r="B359" s="142" t="s">
        <v>64</v>
      </c>
      <c r="C359" s="142" t="s">
        <v>336</v>
      </c>
      <c r="D359" s="142" t="s">
        <v>143</v>
      </c>
      <c r="E359" s="142" t="s">
        <v>50</v>
      </c>
      <c r="F359" s="142" t="s">
        <v>180</v>
      </c>
      <c r="G359" s="142" t="s">
        <v>973</v>
      </c>
      <c r="H359" s="143">
        <v>2121</v>
      </c>
      <c r="I359" s="141">
        <v>2</v>
      </c>
      <c r="J359" s="144">
        <f>อุดรธานี!F166</f>
        <v>554154.55000000005</v>
      </c>
      <c r="K359" s="145">
        <f>อุดรธานี!AO166</f>
        <v>833358.44</v>
      </c>
      <c r="L359" s="146">
        <f>อุดรธานี!AP166</f>
        <v>2093452.15</v>
      </c>
      <c r="M359" s="146">
        <f>อุดรธานี!AQ166</f>
        <v>1573084.7300000002</v>
      </c>
      <c r="N359" s="142"/>
      <c r="O359" s="142"/>
      <c r="P359" s="142"/>
      <c r="Q359" s="134">
        <f t="shared" si="35"/>
        <v>520367.41999999969</v>
      </c>
      <c r="R359" s="135">
        <f t="shared" si="36"/>
        <v>987.01185761433283</v>
      </c>
    </row>
    <row r="360" spans="1:18" s="153" customFormat="1" x14ac:dyDescent="0.35">
      <c r="A360" s="147">
        <v>12</v>
      </c>
      <c r="B360" s="148" t="s">
        <v>64</v>
      </c>
      <c r="C360" s="148"/>
      <c r="D360" s="148"/>
      <c r="E360" s="148" t="s">
        <v>77</v>
      </c>
      <c r="F360" s="148"/>
      <c r="G360" s="148" t="s">
        <v>337</v>
      </c>
      <c r="H360" s="154">
        <f>SUM(H339:H359)</f>
        <v>76244</v>
      </c>
      <c r="I360" s="147"/>
      <c r="J360" s="150">
        <f>SUM(J339:J359)</f>
        <v>9577724.9400000013</v>
      </c>
      <c r="K360" s="150">
        <f t="shared" ref="K360:M360" si="38">SUM(K339:K359)</f>
        <v>12891663.149999997</v>
      </c>
      <c r="L360" s="150">
        <f t="shared" si="38"/>
        <v>51220106.470000006</v>
      </c>
      <c r="M360" s="150">
        <f t="shared" si="38"/>
        <v>47484290.5</v>
      </c>
      <c r="N360" s="148">
        <v>20</v>
      </c>
      <c r="O360" s="148">
        <v>20</v>
      </c>
      <c r="P360" s="148">
        <f>N360-O360</f>
        <v>0</v>
      </c>
      <c r="Q360" s="151">
        <f t="shared" si="35"/>
        <v>3735815.9700000063</v>
      </c>
      <c r="R360" s="152">
        <f>L360/H360</f>
        <v>671.79196356434613</v>
      </c>
    </row>
    <row r="361" spans="1:18" x14ac:dyDescent="0.35">
      <c r="A361" s="141">
        <v>1</v>
      </c>
      <c r="B361" s="142" t="s">
        <v>64</v>
      </c>
      <c r="C361" s="142" t="s">
        <v>334</v>
      </c>
      <c r="D361" s="142" t="s">
        <v>146</v>
      </c>
      <c r="E361" s="142" t="s">
        <v>51</v>
      </c>
      <c r="F361" s="142" t="s">
        <v>210</v>
      </c>
      <c r="G361" s="142" t="s">
        <v>338</v>
      </c>
      <c r="H361" s="143"/>
      <c r="I361" s="141"/>
      <c r="J361" s="144"/>
      <c r="K361" s="145"/>
      <c r="L361" s="146"/>
      <c r="M361" s="146"/>
      <c r="N361" s="142"/>
      <c r="O361" s="142"/>
      <c r="P361" s="142"/>
    </row>
    <row r="362" spans="1:18" x14ac:dyDescent="0.35">
      <c r="A362" s="141">
        <v>2</v>
      </c>
      <c r="B362" s="142" t="s">
        <v>64</v>
      </c>
      <c r="C362" s="142" t="s">
        <v>334</v>
      </c>
      <c r="D362" s="142" t="s">
        <v>146</v>
      </c>
      <c r="E362" s="142" t="s">
        <v>51</v>
      </c>
      <c r="F362" s="142" t="s">
        <v>180</v>
      </c>
      <c r="G362" s="142" t="s">
        <v>974</v>
      </c>
      <c r="H362" s="143">
        <v>5006</v>
      </c>
      <c r="I362" s="141">
        <v>4</v>
      </c>
      <c r="J362" s="144">
        <f>อุดรธานี!F167</f>
        <v>946360.36</v>
      </c>
      <c r="K362" s="145">
        <f>อุดรธานี!AO167</f>
        <v>1335793.0399999998</v>
      </c>
      <c r="L362" s="146">
        <f>อุดรธานี!AP167</f>
        <v>2824743.0300000003</v>
      </c>
      <c r="M362" s="146">
        <f>อุดรธานี!AQ167</f>
        <v>2273058.54</v>
      </c>
      <c r="N362" s="142"/>
      <c r="O362" s="142"/>
      <c r="P362" s="142"/>
      <c r="Q362" s="134">
        <f t="shared" si="35"/>
        <v>551684.49000000022</v>
      </c>
      <c r="R362" s="135">
        <f t="shared" si="36"/>
        <v>564.2714802237316</v>
      </c>
    </row>
    <row r="363" spans="1:18" x14ac:dyDescent="0.35">
      <c r="A363" s="141">
        <v>3</v>
      </c>
      <c r="B363" s="142" t="s">
        <v>64</v>
      </c>
      <c r="C363" s="142" t="s">
        <v>334</v>
      </c>
      <c r="D363" s="142" t="s">
        <v>146</v>
      </c>
      <c r="E363" s="142" t="s">
        <v>51</v>
      </c>
      <c r="F363" s="142" t="s">
        <v>180</v>
      </c>
      <c r="G363" s="142" t="s">
        <v>975</v>
      </c>
      <c r="H363" s="143">
        <v>2343</v>
      </c>
      <c r="I363" s="141">
        <v>2</v>
      </c>
      <c r="J363" s="144">
        <f>อุดรธานี!F168</f>
        <v>399272.19</v>
      </c>
      <c r="K363" s="145">
        <f>อุดรธานี!AO168</f>
        <v>441837.66</v>
      </c>
      <c r="L363" s="146">
        <f>อุดรธานี!AP168</f>
        <v>2368439.1800000002</v>
      </c>
      <c r="M363" s="146">
        <f>อุดรธานี!AQ168</f>
        <v>2314081.17</v>
      </c>
      <c r="N363" s="142"/>
      <c r="O363" s="142"/>
      <c r="P363" s="142"/>
      <c r="Q363" s="134">
        <f t="shared" si="35"/>
        <v>54358.010000000242</v>
      </c>
      <c r="R363" s="135">
        <f t="shared" si="36"/>
        <v>1010.8575245411865</v>
      </c>
    </row>
    <row r="364" spans="1:18" x14ac:dyDescent="0.35">
      <c r="A364" s="141">
        <v>4</v>
      </c>
      <c r="B364" s="142" t="s">
        <v>64</v>
      </c>
      <c r="C364" s="142" t="s">
        <v>334</v>
      </c>
      <c r="D364" s="142" t="s">
        <v>146</v>
      </c>
      <c r="E364" s="142" t="s">
        <v>51</v>
      </c>
      <c r="F364" s="142" t="s">
        <v>180</v>
      </c>
      <c r="G364" s="142" t="s">
        <v>976</v>
      </c>
      <c r="H364" s="143">
        <v>2524</v>
      </c>
      <c r="I364" s="141">
        <v>2</v>
      </c>
      <c r="J364" s="144">
        <f>อุดรธานี!F169</f>
        <v>220705.22</v>
      </c>
      <c r="K364" s="145">
        <f>อุดรธานี!AO169</f>
        <v>428062.52</v>
      </c>
      <c r="L364" s="146">
        <f>อุดรธานี!AP169</f>
        <v>2080951.7499999998</v>
      </c>
      <c r="M364" s="146">
        <f>อุดรธานี!AQ169</f>
        <v>2122015.66</v>
      </c>
      <c r="N364" s="142"/>
      <c r="O364" s="142"/>
      <c r="P364" s="142"/>
      <c r="Q364" s="134">
        <f t="shared" si="35"/>
        <v>-41063.910000000382</v>
      </c>
      <c r="R364" s="135">
        <f t="shared" si="36"/>
        <v>824.46582805071307</v>
      </c>
    </row>
    <row r="365" spans="1:18" x14ac:dyDescent="0.35">
      <c r="A365" s="141">
        <v>5</v>
      </c>
      <c r="B365" s="142" t="s">
        <v>64</v>
      </c>
      <c r="C365" s="142" t="s">
        <v>334</v>
      </c>
      <c r="D365" s="142" t="s">
        <v>146</v>
      </c>
      <c r="E365" s="142" t="s">
        <v>51</v>
      </c>
      <c r="F365" s="142" t="s">
        <v>180</v>
      </c>
      <c r="G365" s="142" t="s">
        <v>977</v>
      </c>
      <c r="H365" s="143">
        <v>6272</v>
      </c>
      <c r="I365" s="141">
        <v>5</v>
      </c>
      <c r="J365" s="144">
        <f>อุดรธานี!F170</f>
        <v>1258221.83</v>
      </c>
      <c r="K365" s="145">
        <f>อุดรธานี!AO170</f>
        <v>1446899.17</v>
      </c>
      <c r="L365" s="146">
        <f>อุดรธานี!AP170</f>
        <v>3239825.4699999997</v>
      </c>
      <c r="M365" s="146">
        <f>อุดรธานี!AQ170</f>
        <v>2682973.37</v>
      </c>
      <c r="N365" s="142"/>
      <c r="O365" s="142"/>
      <c r="P365" s="142"/>
      <c r="Q365" s="134">
        <f t="shared" si="35"/>
        <v>556852.09999999963</v>
      </c>
      <c r="R365" s="135">
        <f t="shared" si="36"/>
        <v>516.55380580357144</v>
      </c>
    </row>
    <row r="366" spans="1:18" x14ac:dyDescent="0.35">
      <c r="A366" s="141">
        <v>6</v>
      </c>
      <c r="B366" s="142" t="s">
        <v>64</v>
      </c>
      <c r="C366" s="142" t="s">
        <v>334</v>
      </c>
      <c r="D366" s="142" t="s">
        <v>146</v>
      </c>
      <c r="E366" s="142" t="s">
        <v>51</v>
      </c>
      <c r="F366" s="142" t="s">
        <v>180</v>
      </c>
      <c r="G366" s="142" t="s">
        <v>978</v>
      </c>
      <c r="H366" s="143">
        <v>5818</v>
      </c>
      <c r="I366" s="141">
        <v>4</v>
      </c>
      <c r="J366" s="144">
        <f>อุดรธานี!F171</f>
        <v>2096786.1</v>
      </c>
      <c r="K366" s="145">
        <f>อุดรธานี!AO171</f>
        <v>3036768.05</v>
      </c>
      <c r="L366" s="146">
        <f>อุดรธานี!AP171</f>
        <v>4241667.07</v>
      </c>
      <c r="M366" s="146">
        <f>อุดรธานี!AQ171</f>
        <v>2925865.88</v>
      </c>
      <c r="N366" s="142"/>
      <c r="O366" s="142"/>
      <c r="P366" s="142"/>
      <c r="Q366" s="134">
        <f t="shared" si="35"/>
        <v>1315801.1900000004</v>
      </c>
      <c r="R366" s="135">
        <f t="shared" si="36"/>
        <v>729.05931075971125</v>
      </c>
    </row>
    <row r="367" spans="1:18" x14ac:dyDescent="0.35">
      <c r="A367" s="141">
        <v>7</v>
      </c>
      <c r="B367" s="142" t="s">
        <v>64</v>
      </c>
      <c r="C367" s="142" t="s">
        <v>334</v>
      </c>
      <c r="D367" s="142" t="s">
        <v>146</v>
      </c>
      <c r="E367" s="142" t="s">
        <v>51</v>
      </c>
      <c r="F367" s="142" t="s">
        <v>180</v>
      </c>
      <c r="G367" s="142" t="s">
        <v>979</v>
      </c>
      <c r="H367" s="143">
        <v>3371</v>
      </c>
      <c r="I367" s="141">
        <v>3</v>
      </c>
      <c r="J367" s="144">
        <f>อุดรธานี!F172</f>
        <v>643325.86</v>
      </c>
      <c r="K367" s="145">
        <f>อุดรธานี!AO172</f>
        <v>826450.33</v>
      </c>
      <c r="L367" s="146">
        <f>อุดรธานี!AP172</f>
        <v>2023762.76</v>
      </c>
      <c r="M367" s="146">
        <f>อุดรธานี!AQ172</f>
        <v>1913772.26</v>
      </c>
      <c r="N367" s="142"/>
      <c r="O367" s="142"/>
      <c r="P367" s="142"/>
      <c r="Q367" s="134">
        <f t="shared" si="35"/>
        <v>109990.5</v>
      </c>
      <c r="R367" s="135">
        <f t="shared" si="36"/>
        <v>600.34493028774841</v>
      </c>
    </row>
    <row r="368" spans="1:18" x14ac:dyDescent="0.35">
      <c r="A368" s="141">
        <v>8</v>
      </c>
      <c r="B368" s="142" t="s">
        <v>64</v>
      </c>
      <c r="C368" s="142" t="s">
        <v>334</v>
      </c>
      <c r="D368" s="142" t="s">
        <v>146</v>
      </c>
      <c r="E368" s="142" t="s">
        <v>51</v>
      </c>
      <c r="F368" s="142" t="s">
        <v>180</v>
      </c>
      <c r="G368" s="142" t="s">
        <v>980</v>
      </c>
      <c r="H368" s="143">
        <v>4503</v>
      </c>
      <c r="I368" s="141">
        <v>4</v>
      </c>
      <c r="J368" s="144">
        <f>อุดรธานี!F173</f>
        <v>728237.84</v>
      </c>
      <c r="K368" s="145">
        <f>อุดรธานี!AO173</f>
        <v>1198446.07</v>
      </c>
      <c r="L368" s="146">
        <f>อุดรธานี!AP173</f>
        <v>2422834.96</v>
      </c>
      <c r="M368" s="146">
        <f>อุดรธานี!AQ173</f>
        <v>2082981.4399999997</v>
      </c>
      <c r="N368" s="142"/>
      <c r="O368" s="142"/>
      <c r="P368" s="142"/>
      <c r="Q368" s="134">
        <f t="shared" si="35"/>
        <v>339853.52000000025</v>
      </c>
      <c r="R368" s="135">
        <f t="shared" si="36"/>
        <v>538.04906950921611</v>
      </c>
    </row>
    <row r="369" spans="1:18" x14ac:dyDescent="0.35">
      <c r="A369" s="141">
        <v>9</v>
      </c>
      <c r="B369" s="142" t="s">
        <v>64</v>
      </c>
      <c r="C369" s="142" t="s">
        <v>334</v>
      </c>
      <c r="D369" s="142" t="s">
        <v>146</v>
      </c>
      <c r="E369" s="142" t="s">
        <v>51</v>
      </c>
      <c r="F369" s="142" t="s">
        <v>180</v>
      </c>
      <c r="G369" s="142" t="s">
        <v>981</v>
      </c>
      <c r="H369" s="143">
        <v>2325</v>
      </c>
      <c r="I369" s="141">
        <v>2</v>
      </c>
      <c r="J369" s="144">
        <f>อุดรธานี!F174</f>
        <v>477719.45</v>
      </c>
      <c r="K369" s="145">
        <f>อุดรธานี!AO174</f>
        <v>616216.1</v>
      </c>
      <c r="L369" s="146">
        <f>อุดรธานี!AP174</f>
        <v>1475448.73</v>
      </c>
      <c r="M369" s="146">
        <f>อุดรธานี!AQ174</f>
        <v>1241164.1099999999</v>
      </c>
      <c r="N369" s="142"/>
      <c r="O369" s="142"/>
      <c r="P369" s="142"/>
      <c r="Q369" s="134">
        <f t="shared" si="35"/>
        <v>234284.62000000011</v>
      </c>
      <c r="R369" s="135">
        <f t="shared" si="36"/>
        <v>634.60160430107521</v>
      </c>
    </row>
    <row r="370" spans="1:18" x14ac:dyDescent="0.35">
      <c r="A370" s="141">
        <v>10</v>
      </c>
      <c r="B370" s="142" t="s">
        <v>64</v>
      </c>
      <c r="C370" s="142" t="s">
        <v>334</v>
      </c>
      <c r="D370" s="142" t="s">
        <v>146</v>
      </c>
      <c r="E370" s="142" t="s">
        <v>51</v>
      </c>
      <c r="F370" s="142" t="s">
        <v>180</v>
      </c>
      <c r="G370" s="142" t="s">
        <v>982</v>
      </c>
      <c r="H370" s="143">
        <v>1480</v>
      </c>
      <c r="I370" s="141">
        <v>1</v>
      </c>
      <c r="J370" s="144">
        <f>อุดรธานี!F175</f>
        <v>367740.99</v>
      </c>
      <c r="K370" s="145">
        <f>อุดรธานี!AO175</f>
        <v>426684.77999999997</v>
      </c>
      <c r="L370" s="146">
        <f>อุดรธานี!AP175</f>
        <v>1359751.44</v>
      </c>
      <c r="M370" s="146">
        <f>อุดรธานี!AQ175</f>
        <v>1280369.44</v>
      </c>
      <c r="N370" s="142"/>
      <c r="O370" s="142"/>
      <c r="P370" s="142"/>
      <c r="Q370" s="134">
        <f t="shared" si="35"/>
        <v>79382</v>
      </c>
      <c r="R370" s="135">
        <f t="shared" si="36"/>
        <v>918.75097297297293</v>
      </c>
    </row>
    <row r="371" spans="1:18" s="153" customFormat="1" x14ac:dyDescent="0.35">
      <c r="A371" s="147">
        <v>13</v>
      </c>
      <c r="B371" s="148" t="s">
        <v>64</v>
      </c>
      <c r="C371" s="148"/>
      <c r="D371" s="148"/>
      <c r="E371" s="148" t="s">
        <v>77</v>
      </c>
      <c r="F371" s="148"/>
      <c r="G371" s="148" t="s">
        <v>339</v>
      </c>
      <c r="H371" s="154">
        <f>SUM(H361:H370)</f>
        <v>33642</v>
      </c>
      <c r="I371" s="147"/>
      <c r="J371" s="150">
        <f>SUM(J361:J370)</f>
        <v>7138369.8400000008</v>
      </c>
      <c r="K371" s="150">
        <f t="shared" ref="K371:M371" si="39">SUM(K361:K370)</f>
        <v>9757157.7199999988</v>
      </c>
      <c r="L371" s="150">
        <f t="shared" si="39"/>
        <v>22037424.390000004</v>
      </c>
      <c r="M371" s="150">
        <f t="shared" si="39"/>
        <v>18836281.870000001</v>
      </c>
      <c r="N371" s="148">
        <v>9</v>
      </c>
      <c r="O371" s="148">
        <v>9</v>
      </c>
      <c r="P371" s="148">
        <f>N371-O371</f>
        <v>0</v>
      </c>
      <c r="Q371" s="151">
        <f t="shared" si="35"/>
        <v>3201142.5200000033</v>
      </c>
      <c r="R371" s="152">
        <f>L371/H371</f>
        <v>655.05690476190489</v>
      </c>
    </row>
    <row r="372" spans="1:18" x14ac:dyDescent="0.35">
      <c r="A372" s="141">
        <v>1</v>
      </c>
      <c r="B372" s="142" t="s">
        <v>64</v>
      </c>
      <c r="C372" s="142" t="s">
        <v>335</v>
      </c>
      <c r="D372" s="142" t="s">
        <v>149</v>
      </c>
      <c r="E372" s="142" t="s">
        <v>52</v>
      </c>
      <c r="F372" s="142" t="s">
        <v>210</v>
      </c>
      <c r="G372" s="142" t="s">
        <v>340</v>
      </c>
      <c r="H372" s="143"/>
      <c r="I372" s="141"/>
      <c r="J372" s="144"/>
      <c r="K372" s="145"/>
      <c r="L372" s="146"/>
      <c r="M372" s="146"/>
      <c r="N372" s="142"/>
      <c r="O372" s="142"/>
      <c r="P372" s="142"/>
    </row>
    <row r="373" spans="1:18" x14ac:dyDescent="0.35">
      <c r="A373" s="141">
        <v>2</v>
      </c>
      <c r="B373" s="142" t="s">
        <v>64</v>
      </c>
      <c r="C373" s="142" t="s">
        <v>335</v>
      </c>
      <c r="D373" s="142" t="s">
        <v>149</v>
      </c>
      <c r="E373" s="142" t="s">
        <v>52</v>
      </c>
      <c r="F373" s="142" t="s">
        <v>180</v>
      </c>
      <c r="G373" s="142" t="s">
        <v>983</v>
      </c>
      <c r="H373" s="143">
        <v>8344</v>
      </c>
      <c r="I373" s="141">
        <v>5</v>
      </c>
      <c r="J373" s="144">
        <f>อุดรธานี!F176</f>
        <v>981349.95</v>
      </c>
      <c r="K373" s="145">
        <f>อุดรธานี!AO176</f>
        <v>959052.19</v>
      </c>
      <c r="L373" s="146">
        <f>อุดรธานี!AP176</f>
        <v>3692247.5</v>
      </c>
      <c r="M373" s="146">
        <f>อุดรธานี!AQ176</f>
        <v>3932074.91</v>
      </c>
      <c r="N373" s="142"/>
      <c r="O373" s="142"/>
      <c r="P373" s="142"/>
      <c r="Q373" s="134">
        <f t="shared" si="35"/>
        <v>-239827.41000000015</v>
      </c>
      <c r="R373" s="135">
        <f t="shared" si="36"/>
        <v>442.5032957813998</v>
      </c>
    </row>
    <row r="374" spans="1:18" x14ac:dyDescent="0.35">
      <c r="A374" s="141">
        <v>3</v>
      </c>
      <c r="B374" s="142" t="s">
        <v>64</v>
      </c>
      <c r="C374" s="142" t="s">
        <v>335</v>
      </c>
      <c r="D374" s="142" t="s">
        <v>149</v>
      </c>
      <c r="E374" s="142" t="s">
        <v>52</v>
      </c>
      <c r="F374" s="142" t="s">
        <v>180</v>
      </c>
      <c r="G374" s="142" t="s">
        <v>984</v>
      </c>
      <c r="H374" s="143">
        <v>3901</v>
      </c>
      <c r="I374" s="141">
        <v>3</v>
      </c>
      <c r="J374" s="144">
        <f>อุดรธานี!F177</f>
        <v>476619.29</v>
      </c>
      <c r="K374" s="145">
        <f>อุดรธานี!AO177</f>
        <v>761140.03</v>
      </c>
      <c r="L374" s="146">
        <f>อุดรธานี!AP177</f>
        <v>2731202.84</v>
      </c>
      <c r="M374" s="146">
        <f>อุดรธานี!AQ177</f>
        <v>2468348.5599999996</v>
      </c>
      <c r="N374" s="142"/>
      <c r="O374" s="142"/>
      <c r="P374" s="142"/>
      <c r="Q374" s="134">
        <f t="shared" si="35"/>
        <v>262854.28000000026</v>
      </c>
      <c r="R374" s="135">
        <f t="shared" si="36"/>
        <v>700.12890028197899</v>
      </c>
    </row>
    <row r="375" spans="1:18" s="211" customFormat="1" x14ac:dyDescent="0.35">
      <c r="A375" s="204">
        <v>4</v>
      </c>
      <c r="B375" s="205" t="s">
        <v>64</v>
      </c>
      <c r="C375" s="205" t="s">
        <v>335</v>
      </c>
      <c r="D375" s="205" t="s">
        <v>149</v>
      </c>
      <c r="E375" s="205" t="s">
        <v>52</v>
      </c>
      <c r="F375" s="205" t="s">
        <v>180</v>
      </c>
      <c r="G375" s="205" t="s">
        <v>986</v>
      </c>
      <c r="H375" s="206">
        <v>4479</v>
      </c>
      <c r="I375" s="204">
        <v>3</v>
      </c>
      <c r="J375" s="207">
        <f>อุดรธานี!F179</f>
        <v>117379.98</v>
      </c>
      <c r="K375" s="208">
        <f>อุดรธานี!AO179</f>
        <v>-39331.120000000024</v>
      </c>
      <c r="L375" s="207">
        <f>อุดรธานี!AP179</f>
        <v>2367838.5999999996</v>
      </c>
      <c r="M375" s="207">
        <f>อุดรธานี!AQ179</f>
        <v>2286566.5499999998</v>
      </c>
      <c r="N375" s="205"/>
      <c r="O375" s="205"/>
      <c r="P375" s="205"/>
      <c r="Q375" s="209">
        <f t="shared" si="35"/>
        <v>81272.049999999814</v>
      </c>
      <c r="R375" s="210">
        <f t="shared" si="36"/>
        <v>528.65340477785207</v>
      </c>
    </row>
    <row r="376" spans="1:18" x14ac:dyDescent="0.35">
      <c r="A376" s="141">
        <v>5</v>
      </c>
      <c r="B376" s="142" t="s">
        <v>64</v>
      </c>
      <c r="C376" s="142" t="s">
        <v>335</v>
      </c>
      <c r="D376" s="142" t="s">
        <v>149</v>
      </c>
      <c r="E376" s="142" t="s">
        <v>52</v>
      </c>
      <c r="F376" s="142" t="s">
        <v>180</v>
      </c>
      <c r="G376" s="142" t="s">
        <v>987</v>
      </c>
      <c r="H376" s="143">
        <v>5054</v>
      </c>
      <c r="I376" s="141">
        <v>4</v>
      </c>
      <c r="J376" s="144">
        <f>อุดรธานี!F180</f>
        <v>338143.22</v>
      </c>
      <c r="K376" s="158">
        <f>อุดรธานี!AO180</f>
        <v>405631.42</v>
      </c>
      <c r="L376" s="146">
        <f>อุดรธานี!AP180</f>
        <v>2627993.23</v>
      </c>
      <c r="M376" s="146">
        <f>อุดรธานี!AQ180</f>
        <v>2605321.7200000002</v>
      </c>
      <c r="N376" s="142"/>
      <c r="O376" s="142"/>
      <c r="P376" s="142"/>
      <c r="Q376" s="134">
        <f t="shared" si="35"/>
        <v>22671.509999999776</v>
      </c>
      <c r="R376" s="135">
        <f t="shared" si="36"/>
        <v>519.98283142065691</v>
      </c>
    </row>
    <row r="377" spans="1:18" x14ac:dyDescent="0.35">
      <c r="A377" s="155">
        <v>6</v>
      </c>
      <c r="B377" s="142" t="s">
        <v>64</v>
      </c>
      <c r="C377" s="142" t="s">
        <v>335</v>
      </c>
      <c r="D377" s="142" t="s">
        <v>149</v>
      </c>
      <c r="E377" s="142" t="s">
        <v>52</v>
      </c>
      <c r="F377" s="142" t="s">
        <v>180</v>
      </c>
      <c r="G377" s="142" t="s">
        <v>988</v>
      </c>
      <c r="H377" s="143">
        <v>5698</v>
      </c>
      <c r="I377" s="141">
        <v>4</v>
      </c>
      <c r="J377" s="144">
        <f>อุดรธานี!F181</f>
        <v>223535.26</v>
      </c>
      <c r="K377" s="158">
        <f>อุดรธานี!AO181</f>
        <v>13614.910000000033</v>
      </c>
      <c r="L377" s="146">
        <f>อุดรธานี!AP181</f>
        <v>3201338.42</v>
      </c>
      <c r="M377" s="146">
        <f>อุดรธานี!AQ181</f>
        <v>3443598.77</v>
      </c>
      <c r="N377" s="142"/>
      <c r="O377" s="142"/>
      <c r="P377" s="142"/>
      <c r="Q377" s="134">
        <f t="shared" si="35"/>
        <v>-242260.35000000009</v>
      </c>
      <c r="R377" s="135">
        <f t="shared" si="36"/>
        <v>561.83545454545458</v>
      </c>
    </row>
    <row r="378" spans="1:18" x14ac:dyDescent="0.35">
      <c r="A378" s="155">
        <v>7</v>
      </c>
      <c r="B378" s="142" t="s">
        <v>64</v>
      </c>
      <c r="C378" s="142" t="s">
        <v>335</v>
      </c>
      <c r="D378" s="142" t="s">
        <v>149</v>
      </c>
      <c r="E378" s="142" t="s">
        <v>52</v>
      </c>
      <c r="F378" s="142" t="s">
        <v>180</v>
      </c>
      <c r="G378" s="142" t="s">
        <v>989</v>
      </c>
      <c r="H378" s="143">
        <v>5218</v>
      </c>
      <c r="I378" s="141">
        <v>4</v>
      </c>
      <c r="J378" s="144">
        <f>อุดรธานี!F182</f>
        <v>398563.35</v>
      </c>
      <c r="K378" s="158">
        <f>อุดรธานี!AO182</f>
        <v>338926.31999999989</v>
      </c>
      <c r="L378" s="146">
        <f>อุดรธานี!AP182</f>
        <v>2972030.35</v>
      </c>
      <c r="M378" s="146">
        <f>อุดรธานี!AQ182</f>
        <v>3196904.6100000003</v>
      </c>
      <c r="N378" s="142"/>
      <c r="O378" s="142"/>
      <c r="P378" s="142"/>
      <c r="Q378" s="134">
        <f t="shared" si="35"/>
        <v>-224874.26000000024</v>
      </c>
      <c r="R378" s="135">
        <f t="shared" si="36"/>
        <v>569.57270026830201</v>
      </c>
    </row>
    <row r="379" spans="1:18" x14ac:dyDescent="0.35">
      <c r="A379" s="155">
        <v>8</v>
      </c>
      <c r="B379" s="142" t="s">
        <v>64</v>
      </c>
      <c r="C379" s="142" t="s">
        <v>335</v>
      </c>
      <c r="D379" s="142" t="s">
        <v>149</v>
      </c>
      <c r="E379" s="142" t="s">
        <v>52</v>
      </c>
      <c r="F379" s="142" t="s">
        <v>180</v>
      </c>
      <c r="G379" s="142" t="s">
        <v>990</v>
      </c>
      <c r="H379" s="143">
        <v>6468</v>
      </c>
      <c r="I379" s="141">
        <v>5</v>
      </c>
      <c r="J379" s="144">
        <f>อุดรธานี!F183</f>
        <v>480433.93</v>
      </c>
      <c r="K379" s="158">
        <f>อุดรธานี!AO183</f>
        <v>505206.41</v>
      </c>
      <c r="L379" s="146">
        <f>อุดรธานี!AP183</f>
        <v>2912794.45</v>
      </c>
      <c r="M379" s="146">
        <f>อุดรธานี!AQ183</f>
        <v>3146789.56</v>
      </c>
      <c r="N379" s="142"/>
      <c r="O379" s="142"/>
      <c r="P379" s="142"/>
      <c r="Q379" s="134">
        <f t="shared" si="35"/>
        <v>-233995.10999999987</v>
      </c>
      <c r="R379" s="135">
        <f t="shared" si="36"/>
        <v>450.33927798392085</v>
      </c>
    </row>
    <row r="380" spans="1:18" x14ac:dyDescent="0.35">
      <c r="A380" s="155">
        <v>9</v>
      </c>
      <c r="B380" s="142" t="s">
        <v>64</v>
      </c>
      <c r="C380" s="142" t="s">
        <v>335</v>
      </c>
      <c r="D380" s="142" t="s">
        <v>149</v>
      </c>
      <c r="E380" s="142" t="s">
        <v>52</v>
      </c>
      <c r="F380" s="142" t="s">
        <v>180</v>
      </c>
      <c r="G380" s="142" t="s">
        <v>991</v>
      </c>
      <c r="H380" s="143">
        <v>8206</v>
      </c>
      <c r="I380" s="141">
        <v>5</v>
      </c>
      <c r="J380" s="144">
        <f>อุดรธานี!F184</f>
        <v>772336</v>
      </c>
      <c r="K380" s="158">
        <f>อุดรธานี!AO184</f>
        <v>620094.07999999996</v>
      </c>
      <c r="L380" s="146">
        <f>อุดรธานี!AP184</f>
        <v>4255948.0200000005</v>
      </c>
      <c r="M380" s="146">
        <f>อุดรธานี!AQ184</f>
        <v>3218017.9699999997</v>
      </c>
      <c r="N380" s="142"/>
      <c r="O380" s="142"/>
      <c r="P380" s="142"/>
      <c r="Q380" s="134">
        <f t="shared" si="35"/>
        <v>1037930.0500000007</v>
      </c>
      <c r="R380" s="135">
        <f t="shared" si="36"/>
        <v>518.63855959054354</v>
      </c>
    </row>
    <row r="381" spans="1:18" x14ac:dyDescent="0.35">
      <c r="A381" s="155">
        <v>10</v>
      </c>
      <c r="B381" s="142" t="s">
        <v>64</v>
      </c>
      <c r="C381" s="142" t="s">
        <v>335</v>
      </c>
      <c r="D381" s="142" t="s">
        <v>149</v>
      </c>
      <c r="E381" s="142" t="s">
        <v>52</v>
      </c>
      <c r="F381" s="142" t="s">
        <v>180</v>
      </c>
      <c r="G381" s="142" t="s">
        <v>992</v>
      </c>
      <c r="H381" s="143">
        <v>4682</v>
      </c>
      <c r="I381" s="141">
        <v>4</v>
      </c>
      <c r="J381" s="144">
        <f>อุดรธานี!F185</f>
        <v>114239.35</v>
      </c>
      <c r="K381" s="158">
        <f>อุดรธานี!AO185</f>
        <v>166317.46000000002</v>
      </c>
      <c r="L381" s="146">
        <f>อุดรธานี!AP185</f>
        <v>2069499.33</v>
      </c>
      <c r="M381" s="146">
        <f>อุดรธานี!AQ185</f>
        <v>2528546.7799999998</v>
      </c>
      <c r="N381" s="142"/>
      <c r="O381" s="142"/>
      <c r="P381" s="142"/>
      <c r="Q381" s="134">
        <f t="shared" si="35"/>
        <v>-459047.44999999972</v>
      </c>
      <c r="R381" s="135">
        <f t="shared" si="36"/>
        <v>442.01181759931654</v>
      </c>
    </row>
    <row r="382" spans="1:18" x14ac:dyDescent="0.35">
      <c r="A382" s="155">
        <v>11</v>
      </c>
      <c r="B382" s="142" t="s">
        <v>64</v>
      </c>
      <c r="C382" s="142" t="s">
        <v>335</v>
      </c>
      <c r="D382" s="142" t="s">
        <v>149</v>
      </c>
      <c r="E382" s="142" t="s">
        <v>52</v>
      </c>
      <c r="F382" s="142" t="s">
        <v>180</v>
      </c>
      <c r="G382" s="142" t="s">
        <v>993</v>
      </c>
      <c r="H382" s="143">
        <v>5558</v>
      </c>
      <c r="I382" s="141">
        <v>4</v>
      </c>
      <c r="J382" s="144">
        <f>อุดรธานี!F186</f>
        <v>355987.4</v>
      </c>
      <c r="K382" s="158">
        <f>อุดรธานี!AO186</f>
        <v>351779.16000000003</v>
      </c>
      <c r="L382" s="146">
        <f>อุดรธานี!AP186</f>
        <v>3531726.45</v>
      </c>
      <c r="M382" s="146">
        <f>อุดรธานี!AQ186</f>
        <v>3378822.84</v>
      </c>
      <c r="N382" s="142"/>
      <c r="O382" s="142"/>
      <c r="P382" s="142"/>
      <c r="Q382" s="134">
        <f t="shared" si="35"/>
        <v>152903.61000000034</v>
      </c>
      <c r="R382" s="135">
        <f t="shared" si="36"/>
        <v>635.43117128463484</v>
      </c>
    </row>
    <row r="383" spans="1:18" x14ac:dyDescent="0.35">
      <c r="A383" s="155">
        <v>12</v>
      </c>
      <c r="B383" s="142" t="s">
        <v>64</v>
      </c>
      <c r="C383" s="142" t="s">
        <v>335</v>
      </c>
      <c r="D383" s="142" t="s">
        <v>149</v>
      </c>
      <c r="E383" s="142" t="s">
        <v>52</v>
      </c>
      <c r="F383" s="142" t="s">
        <v>180</v>
      </c>
      <c r="G383" s="142" t="s">
        <v>994</v>
      </c>
      <c r="H383" s="143">
        <v>4731</v>
      </c>
      <c r="I383" s="141">
        <v>4</v>
      </c>
      <c r="J383" s="144">
        <f>อุดรธานี!F187</f>
        <v>249662.34</v>
      </c>
      <c r="K383" s="158">
        <f>อุดรธานี!AO187</f>
        <v>141117.43</v>
      </c>
      <c r="L383" s="146">
        <f>อุดรธานี!AP187</f>
        <v>2794786.6799999997</v>
      </c>
      <c r="M383" s="146">
        <f>อุดรธานี!AQ187</f>
        <v>2929772.61</v>
      </c>
      <c r="N383" s="142"/>
      <c r="O383" s="142"/>
      <c r="P383" s="142"/>
      <c r="Q383" s="134">
        <f t="shared" si="35"/>
        <v>-134985.93000000017</v>
      </c>
      <c r="R383" s="135">
        <f t="shared" si="36"/>
        <v>590.73909955611919</v>
      </c>
    </row>
    <row r="384" spans="1:18" x14ac:dyDescent="0.35">
      <c r="A384" s="155">
        <v>13</v>
      </c>
      <c r="B384" s="142" t="s">
        <v>64</v>
      </c>
      <c r="C384" s="142" t="s">
        <v>336</v>
      </c>
      <c r="D384" s="142" t="s">
        <v>149</v>
      </c>
      <c r="E384" s="142" t="s">
        <v>52</v>
      </c>
      <c r="F384" s="142" t="s">
        <v>180</v>
      </c>
      <c r="G384" s="144" t="s">
        <v>995</v>
      </c>
      <c r="H384" s="212">
        <v>3338</v>
      </c>
      <c r="I384" s="141">
        <v>3</v>
      </c>
      <c r="J384" s="144">
        <f>อุดรธานี!F188</f>
        <v>68015.13</v>
      </c>
      <c r="K384" s="158">
        <f>อุดรธานี!AO188</f>
        <v>82612.590000000011</v>
      </c>
      <c r="L384" s="146">
        <f>อุดรธานี!AP188</f>
        <v>2408585.79</v>
      </c>
      <c r="M384" s="146">
        <f>อุดรธานี!AQ188</f>
        <v>2322978.33</v>
      </c>
      <c r="N384" s="142"/>
      <c r="O384" s="142"/>
      <c r="P384" s="142"/>
      <c r="Q384" s="134">
        <f t="shared" si="35"/>
        <v>85607.459999999963</v>
      </c>
      <c r="R384" s="135">
        <f t="shared" si="36"/>
        <v>721.56554523666864</v>
      </c>
    </row>
    <row r="385" spans="1:18" x14ac:dyDescent="0.35">
      <c r="A385" s="155">
        <v>14</v>
      </c>
      <c r="B385" s="142" t="s">
        <v>64</v>
      </c>
      <c r="C385" s="142" t="s">
        <v>335</v>
      </c>
      <c r="D385" s="142" t="s">
        <v>149</v>
      </c>
      <c r="E385" s="142" t="s">
        <v>52</v>
      </c>
      <c r="F385" s="142" t="s">
        <v>180</v>
      </c>
      <c r="G385" s="142" t="s">
        <v>996</v>
      </c>
      <c r="H385" s="143">
        <v>6544</v>
      </c>
      <c r="I385" s="141">
        <v>5</v>
      </c>
      <c r="J385" s="144">
        <f>อุดรธานี!F189</f>
        <v>103277.46</v>
      </c>
      <c r="K385" s="158">
        <f>อุดรธานี!AO189</f>
        <v>437341</v>
      </c>
      <c r="L385" s="146">
        <f>อุดรธานี!AP189</f>
        <v>2335292.91</v>
      </c>
      <c r="M385" s="146">
        <f>อุดรธานี!AQ189</f>
        <v>2937935.35</v>
      </c>
      <c r="N385" s="142"/>
      <c r="O385" s="142"/>
      <c r="P385" s="142"/>
      <c r="Q385" s="134">
        <f t="shared" si="35"/>
        <v>-602642.43999999994</v>
      </c>
      <c r="R385" s="135">
        <f t="shared" si="36"/>
        <v>356.86016350855749</v>
      </c>
    </row>
    <row r="386" spans="1:18" s="153" customFormat="1" x14ac:dyDescent="0.35">
      <c r="A386" s="213">
        <v>15</v>
      </c>
      <c r="B386" s="148" t="s">
        <v>64</v>
      </c>
      <c r="C386" s="148"/>
      <c r="D386" s="148"/>
      <c r="E386" s="148" t="s">
        <v>77</v>
      </c>
      <c r="F386" s="148"/>
      <c r="G386" s="148" t="s">
        <v>341</v>
      </c>
      <c r="H386" s="154">
        <f>SUM(H372:H385)</f>
        <v>72221</v>
      </c>
      <c r="I386" s="147"/>
      <c r="J386" s="150">
        <f>SUM(J372:J385)</f>
        <v>4679542.66</v>
      </c>
      <c r="K386" s="150">
        <f t="shared" ref="K386:M386" si="40">SUM(K372:K385)</f>
        <v>4743501.88</v>
      </c>
      <c r="L386" s="150">
        <f t="shared" si="40"/>
        <v>37901284.570000008</v>
      </c>
      <c r="M386" s="150">
        <f t="shared" si="40"/>
        <v>38395678.560000002</v>
      </c>
      <c r="N386" s="148">
        <v>13</v>
      </c>
      <c r="O386" s="148">
        <v>13</v>
      </c>
      <c r="P386" s="148">
        <f>N386-O386</f>
        <v>0</v>
      </c>
      <c r="Q386" s="151">
        <f t="shared" si="35"/>
        <v>-494393.98999999464</v>
      </c>
      <c r="R386" s="152">
        <f>L386/H386</f>
        <v>524.79589828443261</v>
      </c>
    </row>
    <row r="387" spans="1:18" x14ac:dyDescent="0.35">
      <c r="A387" s="141">
        <v>1</v>
      </c>
      <c r="B387" s="142" t="s">
        <v>64</v>
      </c>
      <c r="C387" s="142" t="s">
        <v>336</v>
      </c>
      <c r="D387" s="142" t="s">
        <v>151</v>
      </c>
      <c r="E387" s="142" t="s">
        <v>53</v>
      </c>
      <c r="F387" s="142" t="s">
        <v>210</v>
      </c>
      <c r="G387" s="142" t="s">
        <v>342</v>
      </c>
      <c r="H387" s="143"/>
      <c r="I387" s="141"/>
      <c r="J387" s="144"/>
      <c r="K387" s="145"/>
      <c r="L387" s="146"/>
      <c r="M387" s="146"/>
      <c r="N387" s="142"/>
      <c r="O387" s="142"/>
      <c r="P387" s="142"/>
    </row>
    <row r="388" spans="1:18" x14ac:dyDescent="0.35">
      <c r="A388" s="141">
        <v>2</v>
      </c>
      <c r="B388" s="142" t="s">
        <v>64</v>
      </c>
      <c r="C388" s="142" t="s">
        <v>336</v>
      </c>
      <c r="D388" s="142" t="s">
        <v>151</v>
      </c>
      <c r="E388" s="142" t="s">
        <v>53</v>
      </c>
      <c r="F388" s="142" t="s">
        <v>180</v>
      </c>
      <c r="G388" s="142" t="s">
        <v>997</v>
      </c>
      <c r="H388" s="143">
        <v>2511</v>
      </c>
      <c r="I388" s="141">
        <v>2</v>
      </c>
      <c r="J388" s="146">
        <f>อุดรธานี!F190</f>
        <v>418075.1</v>
      </c>
      <c r="K388" s="145">
        <f>อุดรธานี!AO190</f>
        <v>408171.37</v>
      </c>
      <c r="L388" s="146">
        <f>อุดรธานี!AP190</f>
        <v>2540114.2200000002</v>
      </c>
      <c r="M388" s="146">
        <f>อุดรธานี!AQ190</f>
        <v>2190992.6</v>
      </c>
      <c r="N388" s="142"/>
      <c r="O388" s="142"/>
      <c r="P388" s="142"/>
      <c r="Q388" s="134">
        <f t="shared" si="35"/>
        <v>349121.62000000011</v>
      </c>
      <c r="R388" s="135">
        <f t="shared" si="36"/>
        <v>1011.5946714456393</v>
      </c>
    </row>
    <row r="389" spans="1:18" x14ac:dyDescent="0.35">
      <c r="A389" s="141">
        <v>3</v>
      </c>
      <c r="B389" s="142" t="s">
        <v>64</v>
      </c>
      <c r="C389" s="142" t="s">
        <v>336</v>
      </c>
      <c r="D389" s="142" t="s">
        <v>151</v>
      </c>
      <c r="E389" s="142" t="s">
        <v>53</v>
      </c>
      <c r="F389" s="142" t="s">
        <v>180</v>
      </c>
      <c r="G389" s="142" t="s">
        <v>998</v>
      </c>
      <c r="H389" s="143">
        <v>3129</v>
      </c>
      <c r="I389" s="141">
        <v>3</v>
      </c>
      <c r="J389" s="146">
        <f>อุดรธานี!F191</f>
        <v>110903.44</v>
      </c>
      <c r="K389" s="145">
        <f>อุดรธานี!AO191</f>
        <v>244255.21</v>
      </c>
      <c r="L389" s="146">
        <f>อุดรธานี!AP191</f>
        <v>2319388.29</v>
      </c>
      <c r="M389" s="146">
        <f>อุดรธานี!AQ191</f>
        <v>2243819.04</v>
      </c>
      <c r="N389" s="142"/>
      <c r="O389" s="142"/>
      <c r="P389" s="142"/>
      <c r="Q389" s="134">
        <f t="shared" si="35"/>
        <v>75569.25</v>
      </c>
      <c r="R389" s="135">
        <f t="shared" si="36"/>
        <v>741.25544582933844</v>
      </c>
    </row>
    <row r="390" spans="1:18" x14ac:dyDescent="0.35">
      <c r="A390" s="141">
        <v>4</v>
      </c>
      <c r="B390" s="142" t="s">
        <v>64</v>
      </c>
      <c r="C390" s="142" t="s">
        <v>336</v>
      </c>
      <c r="D390" s="142" t="s">
        <v>151</v>
      </c>
      <c r="E390" s="142" t="s">
        <v>53</v>
      </c>
      <c r="F390" s="142" t="s">
        <v>180</v>
      </c>
      <c r="G390" s="142" t="s">
        <v>999</v>
      </c>
      <c r="H390" s="143">
        <v>5633</v>
      </c>
      <c r="I390" s="141">
        <v>4</v>
      </c>
      <c r="J390" s="146">
        <f>อุดรธานี!F192</f>
        <v>558204.54</v>
      </c>
      <c r="K390" s="145">
        <f>อุดรธานี!AO192</f>
        <v>523425.9</v>
      </c>
      <c r="L390" s="146">
        <f>อุดรธานี!AP192</f>
        <v>3330785.6799999997</v>
      </c>
      <c r="M390" s="146">
        <f>อุดรธานี!AQ192</f>
        <v>3235827.04</v>
      </c>
      <c r="N390" s="142"/>
      <c r="O390" s="142"/>
      <c r="P390" s="142"/>
      <c r="Q390" s="134">
        <f t="shared" ref="Q390:Q454" si="41">L390-M390</f>
        <v>94958.639999999665</v>
      </c>
      <c r="R390" s="135">
        <f t="shared" ref="R390:R454" si="42">L390/H390</f>
        <v>591.29871826735302</v>
      </c>
    </row>
    <row r="391" spans="1:18" x14ac:dyDescent="0.35">
      <c r="A391" s="141">
        <v>5</v>
      </c>
      <c r="B391" s="142" t="s">
        <v>64</v>
      </c>
      <c r="C391" s="142" t="s">
        <v>336</v>
      </c>
      <c r="D391" s="142" t="s">
        <v>151</v>
      </c>
      <c r="E391" s="142" t="s">
        <v>53</v>
      </c>
      <c r="F391" s="142" t="s">
        <v>180</v>
      </c>
      <c r="G391" s="142" t="s">
        <v>1000</v>
      </c>
      <c r="H391" s="143">
        <v>1850</v>
      </c>
      <c r="I391" s="141">
        <v>2</v>
      </c>
      <c r="J391" s="146">
        <f>อุดรธานี!F193</f>
        <v>389689.37</v>
      </c>
      <c r="K391" s="145">
        <f>อุดรธานี!AO193</f>
        <v>425765.61</v>
      </c>
      <c r="L391" s="146">
        <f>อุดรธานี!AP193</f>
        <v>1753827.6800000002</v>
      </c>
      <c r="M391" s="146">
        <f>อุดรธานี!AQ193</f>
        <v>1619478.1500000001</v>
      </c>
      <c r="N391" s="142"/>
      <c r="O391" s="142"/>
      <c r="P391" s="142"/>
      <c r="Q391" s="134">
        <f t="shared" si="41"/>
        <v>134349.53000000003</v>
      </c>
      <c r="R391" s="135">
        <f t="shared" si="42"/>
        <v>948.01496216216231</v>
      </c>
    </row>
    <row r="392" spans="1:18" x14ac:dyDescent="0.35">
      <c r="A392" s="141">
        <v>6</v>
      </c>
      <c r="B392" s="142" t="s">
        <v>64</v>
      </c>
      <c r="C392" s="142" t="s">
        <v>336</v>
      </c>
      <c r="D392" s="142" t="s">
        <v>151</v>
      </c>
      <c r="E392" s="142" t="s">
        <v>53</v>
      </c>
      <c r="F392" s="142" t="s">
        <v>180</v>
      </c>
      <c r="G392" s="142" t="s">
        <v>1001</v>
      </c>
      <c r="H392" s="143">
        <v>3330</v>
      </c>
      <c r="I392" s="141">
        <v>3</v>
      </c>
      <c r="J392" s="146">
        <f>อุดรธานี!F194</f>
        <v>756267.79</v>
      </c>
      <c r="K392" s="145">
        <f>อุดรธานี!AO194</f>
        <v>753045.78</v>
      </c>
      <c r="L392" s="146">
        <f>อุดรธานี!AP194</f>
        <v>1500680.5</v>
      </c>
      <c r="M392" s="146">
        <f>อุดรธานี!AQ194</f>
        <v>1356354.36</v>
      </c>
      <c r="N392" s="142"/>
      <c r="O392" s="142"/>
      <c r="P392" s="142"/>
      <c r="Q392" s="134">
        <f t="shared" si="41"/>
        <v>144326.1399999999</v>
      </c>
      <c r="R392" s="135">
        <f t="shared" si="42"/>
        <v>450.65480480480483</v>
      </c>
    </row>
    <row r="393" spans="1:18" s="153" customFormat="1" x14ac:dyDescent="0.35">
      <c r="A393" s="147">
        <v>15</v>
      </c>
      <c r="B393" s="148" t="s">
        <v>64</v>
      </c>
      <c r="C393" s="148"/>
      <c r="D393" s="148"/>
      <c r="E393" s="148" t="s">
        <v>77</v>
      </c>
      <c r="F393" s="148"/>
      <c r="G393" s="148" t="s">
        <v>343</v>
      </c>
      <c r="H393" s="154">
        <f>SUM(H387:H392)</f>
        <v>16453</v>
      </c>
      <c r="I393" s="147"/>
      <c r="J393" s="150">
        <f>SUM(J387:J392)</f>
        <v>2233140.2400000002</v>
      </c>
      <c r="K393" s="150">
        <f t="shared" ref="K393:M393" si="43">SUM(K387:K392)</f>
        <v>2354663.87</v>
      </c>
      <c r="L393" s="150">
        <f t="shared" si="43"/>
        <v>11444796.369999999</v>
      </c>
      <c r="M393" s="150">
        <f t="shared" si="43"/>
        <v>10646471.189999999</v>
      </c>
      <c r="N393" s="148">
        <v>5</v>
      </c>
      <c r="O393" s="148">
        <v>5</v>
      </c>
      <c r="P393" s="148">
        <f>N393-O393</f>
        <v>0</v>
      </c>
      <c r="Q393" s="151">
        <f t="shared" si="41"/>
        <v>798325.1799999997</v>
      </c>
      <c r="R393" s="152">
        <f>L393/H393</f>
        <v>695.60544399197715</v>
      </c>
    </row>
    <row r="394" spans="1:18" x14ac:dyDescent="0.35">
      <c r="A394" s="141">
        <v>1</v>
      </c>
      <c r="B394" s="142" t="s">
        <v>64</v>
      </c>
      <c r="C394" s="142" t="s">
        <v>344</v>
      </c>
      <c r="D394" s="142" t="s">
        <v>153</v>
      </c>
      <c r="E394" s="142" t="s">
        <v>54</v>
      </c>
      <c r="F394" s="142" t="s">
        <v>210</v>
      </c>
      <c r="G394" s="142" t="s">
        <v>345</v>
      </c>
      <c r="H394" s="143"/>
      <c r="I394" s="141"/>
      <c r="J394" s="144"/>
      <c r="K394" s="145"/>
      <c r="L394" s="146"/>
      <c r="M394" s="146"/>
      <c r="N394" s="142"/>
      <c r="O394" s="142"/>
      <c r="P394" s="142"/>
    </row>
    <row r="395" spans="1:18" x14ac:dyDescent="0.35">
      <c r="A395" s="141">
        <v>2</v>
      </c>
      <c r="B395" s="142" t="s">
        <v>64</v>
      </c>
      <c r="C395" s="142" t="s">
        <v>344</v>
      </c>
      <c r="D395" s="142" t="s">
        <v>153</v>
      </c>
      <c r="E395" s="142" t="s">
        <v>54</v>
      </c>
      <c r="F395" s="142" t="s">
        <v>180</v>
      </c>
      <c r="G395" s="142" t="s">
        <v>1002</v>
      </c>
      <c r="H395" s="143">
        <v>3397</v>
      </c>
      <c r="I395" s="141">
        <v>3</v>
      </c>
      <c r="J395" s="146">
        <f>อุดรธานี!F195</f>
        <v>861153.69</v>
      </c>
      <c r="K395" s="145">
        <f>อุดรธานี!AO195</f>
        <v>851502.00999999989</v>
      </c>
      <c r="L395" s="146">
        <f>อุดรธานี!AP195</f>
        <v>1675791.71</v>
      </c>
      <c r="M395" s="146">
        <f>อุดรธานี!AQ195</f>
        <v>1957951.29</v>
      </c>
      <c r="N395" s="142"/>
      <c r="O395" s="142"/>
      <c r="P395" s="142"/>
      <c r="Q395" s="134">
        <f t="shared" si="41"/>
        <v>-282159.58000000007</v>
      </c>
      <c r="R395" s="135">
        <f t="shared" si="42"/>
        <v>493.31519281719164</v>
      </c>
    </row>
    <row r="396" spans="1:18" x14ac:dyDescent="0.35">
      <c r="A396" s="141">
        <v>3</v>
      </c>
      <c r="B396" s="142" t="s">
        <v>64</v>
      </c>
      <c r="C396" s="142" t="s">
        <v>344</v>
      </c>
      <c r="D396" s="142" t="s">
        <v>153</v>
      </c>
      <c r="E396" s="142" t="s">
        <v>54</v>
      </c>
      <c r="F396" s="142" t="s">
        <v>180</v>
      </c>
      <c r="G396" s="142" t="s">
        <v>1003</v>
      </c>
      <c r="H396" s="143">
        <v>2599</v>
      </c>
      <c r="I396" s="141">
        <v>2</v>
      </c>
      <c r="J396" s="146">
        <f>อุดรธานี!F196</f>
        <v>963408.59</v>
      </c>
      <c r="K396" s="145">
        <f>อุดรธานี!AO196</f>
        <v>1152511.71</v>
      </c>
      <c r="L396" s="146">
        <f>อุดรธานี!AP196</f>
        <v>2033665.92</v>
      </c>
      <c r="M396" s="146">
        <f>อุดรธานี!AQ196</f>
        <v>1851999.36</v>
      </c>
      <c r="N396" s="142"/>
      <c r="O396" s="142"/>
      <c r="P396" s="142"/>
      <c r="Q396" s="134">
        <f t="shared" si="41"/>
        <v>181666.55999999982</v>
      </c>
      <c r="R396" s="135">
        <f t="shared" si="42"/>
        <v>782.48015390534817</v>
      </c>
    </row>
    <row r="397" spans="1:18" x14ac:dyDescent="0.35">
      <c r="A397" s="141">
        <v>4</v>
      </c>
      <c r="B397" s="142" t="s">
        <v>64</v>
      </c>
      <c r="C397" s="142" t="s">
        <v>344</v>
      </c>
      <c r="D397" s="142" t="s">
        <v>153</v>
      </c>
      <c r="E397" s="142" t="s">
        <v>54</v>
      </c>
      <c r="F397" s="142" t="s">
        <v>180</v>
      </c>
      <c r="G397" s="142" t="s">
        <v>1004</v>
      </c>
      <c r="H397" s="143">
        <v>3184</v>
      </c>
      <c r="I397" s="141">
        <v>3</v>
      </c>
      <c r="J397" s="146">
        <f>อุดรธานี!F197</f>
        <v>664870.68000000005</v>
      </c>
      <c r="K397" s="145">
        <f>อุดรธานี!AO197</f>
        <v>708566.95000000007</v>
      </c>
      <c r="L397" s="146">
        <f>อุดรธานี!AP197</f>
        <v>1965123.58</v>
      </c>
      <c r="M397" s="146">
        <f>อุดรธานี!AQ197</f>
        <v>2189505.56</v>
      </c>
      <c r="N397" s="142"/>
      <c r="O397" s="142"/>
      <c r="P397" s="142"/>
      <c r="Q397" s="134">
        <f t="shared" si="41"/>
        <v>-224381.97999999998</v>
      </c>
      <c r="R397" s="135">
        <f t="shared" si="42"/>
        <v>617.1870540201005</v>
      </c>
    </row>
    <row r="398" spans="1:18" x14ac:dyDescent="0.35">
      <c r="A398" s="141">
        <v>5</v>
      </c>
      <c r="B398" s="142" t="s">
        <v>64</v>
      </c>
      <c r="C398" s="142" t="s">
        <v>344</v>
      </c>
      <c r="D398" s="142" t="s">
        <v>153</v>
      </c>
      <c r="E398" s="142" t="s">
        <v>54</v>
      </c>
      <c r="F398" s="142" t="s">
        <v>180</v>
      </c>
      <c r="G398" s="142" t="s">
        <v>1005</v>
      </c>
      <c r="H398" s="143">
        <v>4760</v>
      </c>
      <c r="I398" s="141">
        <v>4</v>
      </c>
      <c r="J398" s="146">
        <f>อุดรธานี!F198</f>
        <v>928441.73</v>
      </c>
      <c r="K398" s="145">
        <f>อุดรธานี!AO198</f>
        <v>1036005.7899999998</v>
      </c>
      <c r="L398" s="146">
        <f>อุดรธานี!AP198</f>
        <v>2651238.85</v>
      </c>
      <c r="M398" s="146">
        <f>อุดรธานี!AQ198</f>
        <v>2567622.4500000002</v>
      </c>
      <c r="N398" s="142"/>
      <c r="O398" s="142"/>
      <c r="P398" s="142"/>
      <c r="Q398" s="134">
        <f t="shared" si="41"/>
        <v>83616.399999999907</v>
      </c>
      <c r="R398" s="135">
        <f t="shared" si="42"/>
        <v>556.98295168067227</v>
      </c>
    </row>
    <row r="399" spans="1:18" s="153" customFormat="1" x14ac:dyDescent="0.35">
      <c r="A399" s="147">
        <v>16</v>
      </c>
      <c r="B399" s="148" t="s">
        <v>64</v>
      </c>
      <c r="C399" s="148"/>
      <c r="D399" s="148"/>
      <c r="E399" s="148" t="s">
        <v>77</v>
      </c>
      <c r="F399" s="148"/>
      <c r="G399" s="148" t="s">
        <v>346</v>
      </c>
      <c r="H399" s="154">
        <f>SUM(H394:H398)</f>
        <v>13940</v>
      </c>
      <c r="I399" s="147"/>
      <c r="J399" s="150">
        <f>SUM(J394:J398)</f>
        <v>3417874.69</v>
      </c>
      <c r="K399" s="150">
        <f t="shared" ref="K399:M399" si="44">SUM(K394:K398)</f>
        <v>3748586.46</v>
      </c>
      <c r="L399" s="150">
        <f t="shared" si="44"/>
        <v>8325820.0600000005</v>
      </c>
      <c r="M399" s="150">
        <f t="shared" si="44"/>
        <v>8567078.6600000001</v>
      </c>
      <c r="N399" s="148">
        <v>4</v>
      </c>
      <c r="O399" s="148">
        <v>4</v>
      </c>
      <c r="P399" s="148">
        <f>N399-O399</f>
        <v>0</v>
      </c>
      <c r="Q399" s="151">
        <f t="shared" si="41"/>
        <v>-241258.59999999963</v>
      </c>
      <c r="R399" s="152">
        <f>L399/H399</f>
        <v>597.26112338593975</v>
      </c>
    </row>
    <row r="400" spans="1:18" x14ac:dyDescent="0.35">
      <c r="A400" s="141">
        <v>1</v>
      </c>
      <c r="B400" s="142" t="s">
        <v>64</v>
      </c>
      <c r="C400" s="142" t="s">
        <v>347</v>
      </c>
      <c r="D400" s="142" t="s">
        <v>155</v>
      </c>
      <c r="E400" s="142" t="s">
        <v>55</v>
      </c>
      <c r="F400" s="142" t="s">
        <v>210</v>
      </c>
      <c r="G400" s="142" t="s">
        <v>348</v>
      </c>
      <c r="H400" s="143"/>
      <c r="I400" s="141"/>
      <c r="J400" s="144"/>
      <c r="K400" s="145"/>
      <c r="L400" s="146"/>
      <c r="M400" s="146"/>
      <c r="N400" s="142"/>
      <c r="O400" s="142"/>
      <c r="P400" s="142"/>
    </row>
    <row r="401" spans="1:18" x14ac:dyDescent="0.35">
      <c r="A401" s="141">
        <v>2</v>
      </c>
      <c r="B401" s="142" t="s">
        <v>64</v>
      </c>
      <c r="C401" s="142" t="s">
        <v>347</v>
      </c>
      <c r="D401" s="142" t="s">
        <v>155</v>
      </c>
      <c r="E401" s="142" t="s">
        <v>55</v>
      </c>
      <c r="F401" s="142" t="s">
        <v>180</v>
      </c>
      <c r="G401" s="142" t="s">
        <v>1006</v>
      </c>
      <c r="H401" s="143">
        <v>3288</v>
      </c>
      <c r="I401" s="141">
        <v>3</v>
      </c>
      <c r="J401" s="146">
        <f>อุดรธานี!F199</f>
        <v>1003985.28</v>
      </c>
      <c r="K401" s="145">
        <f>อุดรธานี!AO199</f>
        <v>1049699.6600000001</v>
      </c>
      <c r="L401" s="146">
        <f>อุดรธานี!AP199</f>
        <v>1178909.92</v>
      </c>
      <c r="M401" s="146">
        <f>อุดรธานี!AQ199</f>
        <v>874972.94</v>
      </c>
      <c r="N401" s="142"/>
      <c r="O401" s="142"/>
      <c r="P401" s="142"/>
      <c r="Q401" s="134">
        <f t="shared" si="41"/>
        <v>303936.98</v>
      </c>
      <c r="R401" s="135">
        <f t="shared" si="42"/>
        <v>358.54924574209241</v>
      </c>
    </row>
    <row r="402" spans="1:18" x14ac:dyDescent="0.35">
      <c r="A402" s="141">
        <v>3</v>
      </c>
      <c r="B402" s="142" t="s">
        <v>64</v>
      </c>
      <c r="C402" s="142" t="s">
        <v>347</v>
      </c>
      <c r="D402" s="142" t="s">
        <v>155</v>
      </c>
      <c r="E402" s="142" t="s">
        <v>55</v>
      </c>
      <c r="F402" s="142" t="s">
        <v>180</v>
      </c>
      <c r="G402" s="142" t="s">
        <v>1007</v>
      </c>
      <c r="H402" s="143">
        <v>2561</v>
      </c>
      <c r="I402" s="141">
        <v>2</v>
      </c>
      <c r="J402" s="146">
        <f>อุดรธานี!F200</f>
        <v>669462.88</v>
      </c>
      <c r="K402" s="145">
        <f>อุดรธานี!AO200</f>
        <v>588283.9</v>
      </c>
      <c r="L402" s="146">
        <f>อุดรธานี!AP200</f>
        <v>1874305.5499999998</v>
      </c>
      <c r="M402" s="146">
        <f>อุดรธานี!AQ200</f>
        <v>1677903.35</v>
      </c>
      <c r="N402" s="142"/>
      <c r="O402" s="142"/>
      <c r="P402" s="142"/>
      <c r="Q402" s="134">
        <f t="shared" si="41"/>
        <v>196402.19999999972</v>
      </c>
      <c r="R402" s="135">
        <f t="shared" si="42"/>
        <v>731.86472081218267</v>
      </c>
    </row>
    <row r="403" spans="1:18" x14ac:dyDescent="0.35">
      <c r="A403" s="141">
        <v>4</v>
      </c>
      <c r="B403" s="142" t="s">
        <v>64</v>
      </c>
      <c r="C403" s="142" t="s">
        <v>347</v>
      </c>
      <c r="D403" s="142" t="s">
        <v>155</v>
      </c>
      <c r="E403" s="142" t="s">
        <v>55</v>
      </c>
      <c r="F403" s="142" t="s">
        <v>180</v>
      </c>
      <c r="G403" s="142" t="s">
        <v>1008</v>
      </c>
      <c r="H403" s="143">
        <v>3118</v>
      </c>
      <c r="I403" s="141">
        <v>3</v>
      </c>
      <c r="J403" s="146">
        <f>อุดรธานี!F201</f>
        <v>344271.3</v>
      </c>
      <c r="K403" s="145">
        <f>อุดรธานี!AO201</f>
        <v>483666.04</v>
      </c>
      <c r="L403" s="146">
        <f>อุดรธานี!AP201</f>
        <v>1988985.84</v>
      </c>
      <c r="M403" s="146">
        <f>อุดรธานี!AQ201</f>
        <v>2040444.0399999998</v>
      </c>
      <c r="N403" s="142"/>
      <c r="O403" s="142"/>
      <c r="P403" s="142"/>
      <c r="Q403" s="134">
        <f t="shared" si="41"/>
        <v>-51458.199999999721</v>
      </c>
      <c r="R403" s="135">
        <f t="shared" si="42"/>
        <v>637.90437459910197</v>
      </c>
    </row>
    <row r="404" spans="1:18" x14ac:dyDescent="0.35">
      <c r="A404" s="141">
        <v>5</v>
      </c>
      <c r="B404" s="142" t="s">
        <v>64</v>
      </c>
      <c r="C404" s="142" t="s">
        <v>347</v>
      </c>
      <c r="D404" s="142" t="s">
        <v>155</v>
      </c>
      <c r="E404" s="142" t="s">
        <v>55</v>
      </c>
      <c r="F404" s="142" t="s">
        <v>180</v>
      </c>
      <c r="G404" s="142" t="s">
        <v>1009</v>
      </c>
      <c r="H404" s="143">
        <v>1408</v>
      </c>
      <c r="I404" s="141">
        <v>1</v>
      </c>
      <c r="J404" s="146">
        <f>อุดรธานี!F202</f>
        <v>287863.28000000003</v>
      </c>
      <c r="K404" s="145">
        <f>อุดรธานี!AO202</f>
        <v>326509.58</v>
      </c>
      <c r="L404" s="146">
        <f>อุดรธานี!AP202</f>
        <v>1672279.8599999999</v>
      </c>
      <c r="M404" s="146">
        <f>อุดรธานี!AQ202</f>
        <v>1568238.63</v>
      </c>
      <c r="N404" s="142"/>
      <c r="O404" s="142"/>
      <c r="P404" s="142"/>
      <c r="Q404" s="134">
        <f t="shared" si="41"/>
        <v>104041.22999999998</v>
      </c>
      <c r="R404" s="135">
        <f t="shared" si="42"/>
        <v>1187.6987642045453</v>
      </c>
    </row>
    <row r="405" spans="1:18" x14ac:dyDescent="0.35">
      <c r="A405" s="141">
        <v>6</v>
      </c>
      <c r="B405" s="142" t="s">
        <v>64</v>
      </c>
      <c r="C405" s="142" t="s">
        <v>347</v>
      </c>
      <c r="D405" s="142" t="s">
        <v>155</v>
      </c>
      <c r="E405" s="142" t="s">
        <v>55</v>
      </c>
      <c r="F405" s="142" t="s">
        <v>180</v>
      </c>
      <c r="G405" s="142" t="s">
        <v>1010</v>
      </c>
      <c r="H405" s="143">
        <v>1888</v>
      </c>
      <c r="I405" s="141">
        <v>2</v>
      </c>
      <c r="J405" s="146">
        <f>อุดรธานี!F203</f>
        <v>652736.56000000006</v>
      </c>
      <c r="K405" s="145">
        <f>อุดรธานี!AO203</f>
        <v>697378.83000000007</v>
      </c>
      <c r="L405" s="146">
        <f>อุดรธานี!AP203</f>
        <v>2064600.27</v>
      </c>
      <c r="M405" s="146">
        <f>อุดรธานี!AQ203</f>
        <v>2110710.71</v>
      </c>
      <c r="N405" s="142"/>
      <c r="O405" s="142"/>
      <c r="P405" s="142"/>
      <c r="Q405" s="134">
        <f t="shared" si="41"/>
        <v>-46110.439999999944</v>
      </c>
      <c r="R405" s="135">
        <f t="shared" si="42"/>
        <v>1093.5382786016949</v>
      </c>
    </row>
    <row r="406" spans="1:18" x14ac:dyDescent="0.35">
      <c r="A406" s="141">
        <v>7</v>
      </c>
      <c r="B406" s="142" t="s">
        <v>64</v>
      </c>
      <c r="C406" s="142" t="s">
        <v>347</v>
      </c>
      <c r="D406" s="142" t="s">
        <v>155</v>
      </c>
      <c r="E406" s="142" t="s">
        <v>55</v>
      </c>
      <c r="F406" s="142" t="s">
        <v>180</v>
      </c>
      <c r="G406" s="142" t="s">
        <v>1011</v>
      </c>
      <c r="H406" s="143">
        <v>1058</v>
      </c>
      <c r="I406" s="141">
        <v>1</v>
      </c>
      <c r="J406" s="146">
        <f>อุดรธานี!F204</f>
        <v>470492.03</v>
      </c>
      <c r="K406" s="145">
        <f>อุดรธานี!AO204</f>
        <v>429379.38</v>
      </c>
      <c r="L406" s="146">
        <f>อุดรธานี!AP204</f>
        <v>1599905.42</v>
      </c>
      <c r="M406" s="146">
        <f>อุดรธานี!AQ204</f>
        <v>1368458.5</v>
      </c>
      <c r="N406" s="142"/>
      <c r="O406" s="142"/>
      <c r="P406" s="142"/>
      <c r="Q406" s="134">
        <f t="shared" si="41"/>
        <v>231446.91999999993</v>
      </c>
      <c r="R406" s="135">
        <f t="shared" si="42"/>
        <v>1512.1979395085066</v>
      </c>
    </row>
    <row r="407" spans="1:18" x14ac:dyDescent="0.35">
      <c r="A407" s="141">
        <v>8</v>
      </c>
      <c r="B407" s="142" t="s">
        <v>64</v>
      </c>
      <c r="C407" s="142" t="s">
        <v>347</v>
      </c>
      <c r="D407" s="142" t="s">
        <v>155</v>
      </c>
      <c r="E407" s="142" t="s">
        <v>55</v>
      </c>
      <c r="F407" s="142" t="s">
        <v>180</v>
      </c>
      <c r="G407" s="142" t="s">
        <v>1012</v>
      </c>
      <c r="H407" s="143">
        <v>3487</v>
      </c>
      <c r="I407" s="141">
        <v>3</v>
      </c>
      <c r="J407" s="146">
        <f>อุดรธานี!F205</f>
        <v>977699.8</v>
      </c>
      <c r="K407" s="145">
        <f>อุดรธานี!AO205</f>
        <v>669314.1100000001</v>
      </c>
      <c r="L407" s="146">
        <f>อุดรธานี!AP205</f>
        <v>2437089.52</v>
      </c>
      <c r="M407" s="146">
        <f>อุดรธานี!AQ205</f>
        <v>2403898.7400000002</v>
      </c>
      <c r="N407" s="142"/>
      <c r="O407" s="142"/>
      <c r="P407" s="142"/>
      <c r="Q407" s="134">
        <f t="shared" si="41"/>
        <v>33190.779999999795</v>
      </c>
      <c r="R407" s="135">
        <f t="shared" si="42"/>
        <v>698.90723257814739</v>
      </c>
    </row>
    <row r="408" spans="1:18" x14ac:dyDescent="0.35">
      <c r="A408" s="141">
        <v>9</v>
      </c>
      <c r="B408" s="142" t="s">
        <v>64</v>
      </c>
      <c r="C408" s="142" t="s">
        <v>347</v>
      </c>
      <c r="D408" s="142" t="s">
        <v>155</v>
      </c>
      <c r="E408" s="142" t="s">
        <v>55</v>
      </c>
      <c r="F408" s="142" t="s">
        <v>180</v>
      </c>
      <c r="G408" s="142" t="s">
        <v>1013</v>
      </c>
      <c r="H408" s="143">
        <v>2685</v>
      </c>
      <c r="I408" s="141">
        <v>2</v>
      </c>
      <c r="J408" s="146">
        <f>อุดรธานี!F206</f>
        <v>862682.21</v>
      </c>
      <c r="K408" s="145">
        <f>อุดรธานี!AO206</f>
        <v>961478.11</v>
      </c>
      <c r="L408" s="146">
        <f>อุดรธานี!AP206</f>
        <v>2175849.14</v>
      </c>
      <c r="M408" s="146">
        <f>อุดรธานี!AQ206</f>
        <v>1932814.4</v>
      </c>
      <c r="N408" s="142"/>
      <c r="O408" s="142"/>
      <c r="P408" s="142"/>
      <c r="Q408" s="134">
        <f t="shared" si="41"/>
        <v>243034.74000000022</v>
      </c>
      <c r="R408" s="135">
        <f t="shared" si="42"/>
        <v>810.37211918063315</v>
      </c>
    </row>
    <row r="409" spans="1:18" s="218" customFormat="1" x14ac:dyDescent="0.35">
      <c r="A409" s="214">
        <v>10</v>
      </c>
      <c r="B409" s="215" t="s">
        <v>64</v>
      </c>
      <c r="C409" s="215" t="s">
        <v>347</v>
      </c>
      <c r="D409" s="215" t="s">
        <v>155</v>
      </c>
      <c r="E409" s="215" t="s">
        <v>55</v>
      </c>
      <c r="F409" s="215" t="s">
        <v>180</v>
      </c>
      <c r="G409" s="215" t="s">
        <v>1014</v>
      </c>
      <c r="H409" s="216">
        <v>996</v>
      </c>
      <c r="I409" s="214">
        <v>1</v>
      </c>
      <c r="J409" s="190">
        <f>อุดรธานี!F207</f>
        <v>244715.54</v>
      </c>
      <c r="K409" s="190">
        <f>อุดรธานี!AO207</f>
        <v>284858.81</v>
      </c>
      <c r="L409" s="190">
        <f>อุดรธานี!AP207</f>
        <v>567618.02</v>
      </c>
      <c r="M409" s="190">
        <f>อุดรธานี!AQ207</f>
        <v>618517.49</v>
      </c>
      <c r="N409" s="215"/>
      <c r="O409" s="215"/>
      <c r="P409" s="215"/>
      <c r="Q409" s="217">
        <f t="shared" si="41"/>
        <v>-50899.469999999972</v>
      </c>
      <c r="R409" s="217">
        <f t="shared" si="42"/>
        <v>569.89761044176714</v>
      </c>
    </row>
    <row r="410" spans="1:18" s="153" customFormat="1" x14ac:dyDescent="0.35">
      <c r="A410" s="147">
        <v>17</v>
      </c>
      <c r="B410" s="148" t="s">
        <v>64</v>
      </c>
      <c r="C410" s="148"/>
      <c r="D410" s="148"/>
      <c r="E410" s="148" t="s">
        <v>77</v>
      </c>
      <c r="F410" s="148"/>
      <c r="G410" s="148" t="s">
        <v>349</v>
      </c>
      <c r="H410" s="154">
        <f>SUM(H400:H409)</f>
        <v>20489</v>
      </c>
      <c r="I410" s="147"/>
      <c r="J410" s="150">
        <f>SUM(J400:J409)</f>
        <v>5513908.8799999999</v>
      </c>
      <c r="K410" s="150">
        <f t="shared" ref="K410:M410" si="45">SUM(K400:K409)</f>
        <v>5490568.4199999999</v>
      </c>
      <c r="L410" s="150">
        <f t="shared" si="45"/>
        <v>15559543.539999999</v>
      </c>
      <c r="M410" s="150">
        <f t="shared" si="45"/>
        <v>14595958.800000001</v>
      </c>
      <c r="N410" s="148">
        <v>9</v>
      </c>
      <c r="O410" s="148">
        <v>9</v>
      </c>
      <c r="P410" s="148">
        <v>0</v>
      </c>
      <c r="Q410" s="151">
        <f t="shared" si="41"/>
        <v>963584.73999999836</v>
      </c>
      <c r="R410" s="152">
        <f>L410/H410</f>
        <v>759.4096119869198</v>
      </c>
    </row>
    <row r="411" spans="1:18" x14ac:dyDescent="0.35">
      <c r="A411" s="141">
        <v>1</v>
      </c>
      <c r="B411" s="142" t="s">
        <v>64</v>
      </c>
      <c r="C411" s="142" t="s">
        <v>41</v>
      </c>
      <c r="D411" s="142" t="s">
        <v>157</v>
      </c>
      <c r="E411" s="142" t="s">
        <v>42</v>
      </c>
      <c r="F411" s="142" t="s">
        <v>210</v>
      </c>
      <c r="G411" s="142" t="s">
        <v>350</v>
      </c>
      <c r="H411" s="143"/>
      <c r="I411" s="141"/>
      <c r="J411" s="144"/>
      <c r="K411" s="145"/>
      <c r="L411" s="146"/>
      <c r="M411" s="146"/>
      <c r="N411" s="142"/>
      <c r="O411" s="142"/>
      <c r="P411" s="142"/>
    </row>
    <row r="412" spans="1:18" x14ac:dyDescent="0.35">
      <c r="A412" s="141">
        <v>2</v>
      </c>
      <c r="B412" s="142" t="s">
        <v>64</v>
      </c>
      <c r="C412" s="142" t="s">
        <v>41</v>
      </c>
      <c r="D412" s="142" t="s">
        <v>157</v>
      </c>
      <c r="E412" s="142" t="s">
        <v>42</v>
      </c>
      <c r="F412" s="142" t="s">
        <v>180</v>
      </c>
      <c r="G412" s="142" t="s">
        <v>1015</v>
      </c>
      <c r="H412" s="143">
        <v>3443</v>
      </c>
      <c r="I412" s="141">
        <v>3</v>
      </c>
      <c r="J412" s="146">
        <f>อุดรธานี!F208</f>
        <v>709766.49</v>
      </c>
      <c r="K412" s="145">
        <f>อุดรธานี!AO208</f>
        <v>614447.29999999993</v>
      </c>
      <c r="L412" s="146">
        <f>อุดรธานี!AP208</f>
        <v>2721118.84</v>
      </c>
      <c r="M412" s="146">
        <f>อุดรธานี!AQ208</f>
        <v>2613028.09</v>
      </c>
      <c r="N412" s="142"/>
      <c r="O412" s="142"/>
      <c r="P412" s="142"/>
      <c r="Q412" s="134">
        <f t="shared" si="41"/>
        <v>108090.75</v>
      </c>
      <c r="R412" s="135">
        <f t="shared" si="42"/>
        <v>790.33367412140569</v>
      </c>
    </row>
    <row r="413" spans="1:18" x14ac:dyDescent="0.35">
      <c r="A413" s="141">
        <v>3</v>
      </c>
      <c r="B413" s="142" t="s">
        <v>64</v>
      </c>
      <c r="C413" s="142" t="s">
        <v>41</v>
      </c>
      <c r="D413" s="142" t="s">
        <v>157</v>
      </c>
      <c r="E413" s="142" t="s">
        <v>42</v>
      </c>
      <c r="F413" s="142" t="s">
        <v>180</v>
      </c>
      <c r="G413" s="142" t="s">
        <v>1016</v>
      </c>
      <c r="H413" s="143">
        <v>3110</v>
      </c>
      <c r="I413" s="141">
        <v>3</v>
      </c>
      <c r="J413" s="146">
        <f>อุดรธานี!F209</f>
        <v>223922.92</v>
      </c>
      <c r="K413" s="145">
        <f>อุดรธานี!AO209</f>
        <v>307459.09999999998</v>
      </c>
      <c r="L413" s="146">
        <f>อุดรธานี!AP209</f>
        <v>1061859.76</v>
      </c>
      <c r="M413" s="146">
        <f>อุดรธานี!AQ209</f>
        <v>1010867.9700000001</v>
      </c>
      <c r="N413" s="142"/>
      <c r="O413" s="142"/>
      <c r="P413" s="142"/>
      <c r="Q413" s="134">
        <f t="shared" si="41"/>
        <v>50991.789999999921</v>
      </c>
      <c r="R413" s="135">
        <f t="shared" si="42"/>
        <v>341.43400643086818</v>
      </c>
    </row>
    <row r="414" spans="1:18" x14ac:dyDescent="0.35">
      <c r="A414" s="141">
        <v>4</v>
      </c>
      <c r="B414" s="142" t="s">
        <v>64</v>
      </c>
      <c r="C414" s="142" t="s">
        <v>41</v>
      </c>
      <c r="D414" s="142" t="s">
        <v>157</v>
      </c>
      <c r="E414" s="142" t="s">
        <v>42</v>
      </c>
      <c r="F414" s="142" t="s">
        <v>180</v>
      </c>
      <c r="G414" s="142" t="s">
        <v>1017</v>
      </c>
      <c r="H414" s="143">
        <v>5426</v>
      </c>
      <c r="I414" s="141">
        <v>4</v>
      </c>
      <c r="J414" s="146">
        <f>อุดรธานี!F210</f>
        <v>954693.3</v>
      </c>
      <c r="K414" s="145">
        <f>อุดรธานี!AO210</f>
        <v>995037.3600000001</v>
      </c>
      <c r="L414" s="146">
        <f>อุดรธานี!AP210</f>
        <v>3103162.66</v>
      </c>
      <c r="M414" s="146">
        <f>อุดรธานี!AQ210</f>
        <v>2929287.62</v>
      </c>
      <c r="N414" s="142"/>
      <c r="O414" s="142"/>
      <c r="P414" s="142"/>
      <c r="Q414" s="134">
        <f t="shared" si="41"/>
        <v>173875.04000000004</v>
      </c>
      <c r="R414" s="135">
        <f t="shared" si="42"/>
        <v>571.90612974566898</v>
      </c>
    </row>
    <row r="415" spans="1:18" x14ac:dyDescent="0.35">
      <c r="A415" s="141">
        <v>5</v>
      </c>
      <c r="B415" s="142" t="s">
        <v>64</v>
      </c>
      <c r="C415" s="142" t="s">
        <v>41</v>
      </c>
      <c r="D415" s="142" t="s">
        <v>157</v>
      </c>
      <c r="E415" s="142" t="s">
        <v>42</v>
      </c>
      <c r="F415" s="142" t="s">
        <v>180</v>
      </c>
      <c r="G415" s="142" t="s">
        <v>1018</v>
      </c>
      <c r="H415" s="143">
        <v>3183</v>
      </c>
      <c r="I415" s="141">
        <v>3</v>
      </c>
      <c r="J415" s="146">
        <f>อุดรธานี!F211</f>
        <v>429987.08</v>
      </c>
      <c r="K415" s="145">
        <f>อุดรธานี!AO211</f>
        <v>371442.37</v>
      </c>
      <c r="L415" s="146">
        <f>อุดรธานี!AP211</f>
        <v>1423469</v>
      </c>
      <c r="M415" s="146">
        <f>อุดรธานี!AQ211</f>
        <v>1577832.12</v>
      </c>
      <c r="N415" s="142"/>
      <c r="O415" s="142"/>
      <c r="P415" s="142"/>
      <c r="Q415" s="134">
        <f>L415-M415</f>
        <v>-154363.12000000011</v>
      </c>
      <c r="R415" s="135">
        <f t="shared" si="42"/>
        <v>447.20986490732014</v>
      </c>
    </row>
    <row r="416" spans="1:18" s="153" customFormat="1" x14ac:dyDescent="0.35">
      <c r="A416" s="147">
        <v>18</v>
      </c>
      <c r="B416" s="148" t="s">
        <v>64</v>
      </c>
      <c r="C416" s="148"/>
      <c r="D416" s="148"/>
      <c r="E416" s="148" t="s">
        <v>77</v>
      </c>
      <c r="F416" s="148"/>
      <c r="G416" s="148" t="s">
        <v>351</v>
      </c>
      <c r="H416" s="154">
        <f>SUM(H411:H415)</f>
        <v>15162</v>
      </c>
      <c r="I416" s="147"/>
      <c r="J416" s="150">
        <f>SUM(J411:J415)</f>
        <v>2318369.79</v>
      </c>
      <c r="K416" s="150">
        <f t="shared" ref="K416:M416" si="46">SUM(K411:K415)</f>
        <v>2288386.13</v>
      </c>
      <c r="L416" s="150">
        <f t="shared" si="46"/>
        <v>8309610.2599999998</v>
      </c>
      <c r="M416" s="150">
        <f t="shared" si="46"/>
        <v>8131015.7999999998</v>
      </c>
      <c r="N416" s="148">
        <v>4</v>
      </c>
      <c r="O416" s="148">
        <v>4</v>
      </c>
      <c r="P416" s="148">
        <f>N416-O416</f>
        <v>0</v>
      </c>
      <c r="Q416" s="151">
        <f t="shared" si="41"/>
        <v>178594.45999999996</v>
      </c>
      <c r="R416" s="152">
        <f>L416/H416</f>
        <v>548.05502308402583</v>
      </c>
    </row>
    <row r="417" spans="1:18" x14ac:dyDescent="0.35">
      <c r="A417" s="141">
        <v>1</v>
      </c>
      <c r="B417" s="142" t="s">
        <v>64</v>
      </c>
      <c r="C417" s="142" t="s">
        <v>352</v>
      </c>
      <c r="D417" s="142" t="s">
        <v>106</v>
      </c>
      <c r="E417" s="142" t="s">
        <v>353</v>
      </c>
      <c r="F417" s="142" t="s">
        <v>210</v>
      </c>
      <c r="G417" s="142" t="s">
        <v>354</v>
      </c>
      <c r="H417" s="143"/>
      <c r="I417" s="141"/>
      <c r="J417" s="144"/>
      <c r="K417" s="145"/>
      <c r="L417" s="146"/>
      <c r="M417" s="146"/>
      <c r="N417" s="142"/>
      <c r="O417" s="142"/>
      <c r="P417" s="142"/>
    </row>
    <row r="418" spans="1:18" x14ac:dyDescent="0.35">
      <c r="A418" s="141">
        <v>2</v>
      </c>
      <c r="B418" s="142" t="s">
        <v>64</v>
      </c>
      <c r="C418" s="142" t="s">
        <v>33</v>
      </c>
      <c r="D418" s="142" t="s">
        <v>99</v>
      </c>
      <c r="E418" s="142" t="s">
        <v>353</v>
      </c>
      <c r="F418" s="142" t="s">
        <v>180</v>
      </c>
      <c r="G418" s="142" t="s">
        <v>873</v>
      </c>
      <c r="H418" s="143">
        <v>1949</v>
      </c>
      <c r="I418" s="141">
        <v>2</v>
      </c>
      <c r="J418" s="144">
        <f>อุดรธานี!F66</f>
        <v>725160.34</v>
      </c>
      <c r="K418" s="145">
        <f>อุดรธานี!AO66</f>
        <v>1000479.9299999999</v>
      </c>
      <c r="L418" s="146">
        <f>อุดรธานี!AP66</f>
        <v>2750380.84</v>
      </c>
      <c r="M418" s="146">
        <f>อุดรธานี!AQ66</f>
        <v>2278367.23</v>
      </c>
      <c r="N418" s="142"/>
      <c r="O418" s="142"/>
      <c r="P418" s="142"/>
      <c r="Q418" s="151">
        <f>L418-M418</f>
        <v>472013.60999999987</v>
      </c>
      <c r="R418" s="152">
        <f>L418/H418</f>
        <v>1411.1753925089788</v>
      </c>
    </row>
    <row r="419" spans="1:18" s="153" customFormat="1" x14ac:dyDescent="0.35">
      <c r="A419" s="147">
        <v>19</v>
      </c>
      <c r="B419" s="148" t="s">
        <v>64</v>
      </c>
      <c r="C419" s="148"/>
      <c r="D419" s="148"/>
      <c r="E419" s="148" t="s">
        <v>77</v>
      </c>
      <c r="F419" s="148"/>
      <c r="G419" s="148" t="s">
        <v>355</v>
      </c>
      <c r="H419" s="154">
        <f>SUM(H417:H418)</f>
        <v>1949</v>
      </c>
      <c r="I419" s="147"/>
      <c r="J419" s="150">
        <f>SUM(J417:J418)</f>
        <v>725160.34</v>
      </c>
      <c r="K419" s="150">
        <f t="shared" ref="K419:M419" si="47">SUM(K417:K418)</f>
        <v>1000479.9299999999</v>
      </c>
      <c r="L419" s="150">
        <f t="shared" si="47"/>
        <v>2750380.84</v>
      </c>
      <c r="M419" s="150">
        <f t="shared" si="47"/>
        <v>2278367.23</v>
      </c>
      <c r="N419" s="148">
        <v>1</v>
      </c>
      <c r="O419" s="148">
        <v>1</v>
      </c>
      <c r="P419" s="148">
        <f>N419-O419</f>
        <v>0</v>
      </c>
      <c r="Q419" s="151"/>
      <c r="R419" s="152"/>
    </row>
    <row r="420" spans="1:18" x14ac:dyDescent="0.35">
      <c r="A420" s="141">
        <v>1</v>
      </c>
      <c r="B420" s="142" t="s">
        <v>64</v>
      </c>
      <c r="C420" s="142" t="s">
        <v>356</v>
      </c>
      <c r="D420" s="142" t="s">
        <v>159</v>
      </c>
      <c r="E420" s="142" t="s">
        <v>56</v>
      </c>
      <c r="F420" s="142" t="s">
        <v>210</v>
      </c>
      <c r="G420" s="142" t="s">
        <v>357</v>
      </c>
      <c r="H420" s="143"/>
      <c r="I420" s="141"/>
      <c r="J420" s="144"/>
      <c r="K420" s="145"/>
      <c r="L420" s="146"/>
      <c r="M420" s="146"/>
      <c r="N420" s="142"/>
      <c r="O420" s="142"/>
      <c r="P420" s="142"/>
    </row>
    <row r="421" spans="1:18" x14ac:dyDescent="0.35">
      <c r="A421" s="141">
        <v>2</v>
      </c>
      <c r="B421" s="142" t="s">
        <v>64</v>
      </c>
      <c r="C421" s="142" t="s">
        <v>356</v>
      </c>
      <c r="D421" s="142" t="s">
        <v>159</v>
      </c>
      <c r="E421" s="142" t="s">
        <v>56</v>
      </c>
      <c r="F421" s="142" t="s">
        <v>180</v>
      </c>
      <c r="G421" s="142" t="s">
        <v>1019</v>
      </c>
      <c r="H421" s="143">
        <v>3850</v>
      </c>
      <c r="I421" s="141">
        <v>3</v>
      </c>
      <c r="J421" s="146">
        <f>อุดรธานี!F212</f>
        <v>1384159.14</v>
      </c>
      <c r="K421" s="145">
        <f>อุดรธานี!AO212</f>
        <v>1569907.6099999999</v>
      </c>
      <c r="L421" s="146">
        <f>อุดรธานี!AP212</f>
        <v>2614599.88</v>
      </c>
      <c r="M421" s="146">
        <f>อุดรธานี!AQ212</f>
        <v>2380543.73</v>
      </c>
      <c r="N421" s="142"/>
      <c r="O421" s="142"/>
      <c r="P421" s="142"/>
      <c r="Q421" s="134">
        <f t="shared" si="41"/>
        <v>234056.14999999991</v>
      </c>
      <c r="R421" s="135">
        <f t="shared" si="42"/>
        <v>679.11685194805193</v>
      </c>
    </row>
    <row r="422" spans="1:18" x14ac:dyDescent="0.35">
      <c r="A422" s="141">
        <v>3</v>
      </c>
      <c r="B422" s="142" t="s">
        <v>64</v>
      </c>
      <c r="C422" s="142" t="s">
        <v>356</v>
      </c>
      <c r="D422" s="142" t="s">
        <v>159</v>
      </c>
      <c r="E422" s="142" t="s">
        <v>56</v>
      </c>
      <c r="F422" s="142" t="s">
        <v>180</v>
      </c>
      <c r="G422" s="142" t="s">
        <v>1020</v>
      </c>
      <c r="H422" s="143">
        <v>3381</v>
      </c>
      <c r="I422" s="141">
        <v>3</v>
      </c>
      <c r="J422" s="146">
        <f>อุดรธานี!F213</f>
        <v>722722.86</v>
      </c>
      <c r="K422" s="145">
        <f>อุดรธานี!AO213</f>
        <v>846010.13</v>
      </c>
      <c r="L422" s="146">
        <f>อุดรธานี!AP213</f>
        <v>2119721.4</v>
      </c>
      <c r="M422" s="146">
        <f>อุดรธานี!AQ213</f>
        <v>1820848.41</v>
      </c>
      <c r="N422" s="142"/>
      <c r="O422" s="142"/>
      <c r="P422" s="142"/>
      <c r="Q422" s="134">
        <f t="shared" si="41"/>
        <v>298872.99</v>
      </c>
      <c r="R422" s="135">
        <f t="shared" si="42"/>
        <v>626.95102040816323</v>
      </c>
    </row>
    <row r="423" spans="1:18" x14ac:dyDescent="0.35">
      <c r="A423" s="141">
        <v>4</v>
      </c>
      <c r="B423" s="142" t="s">
        <v>64</v>
      </c>
      <c r="C423" s="142" t="s">
        <v>356</v>
      </c>
      <c r="D423" s="142" t="s">
        <v>159</v>
      </c>
      <c r="E423" s="142" t="s">
        <v>56</v>
      </c>
      <c r="F423" s="142" t="s">
        <v>180</v>
      </c>
      <c r="G423" s="142" t="s">
        <v>1021</v>
      </c>
      <c r="H423" s="143">
        <v>2640</v>
      </c>
      <c r="I423" s="141">
        <v>2</v>
      </c>
      <c r="J423" s="146">
        <f>อุดรธานี!F214</f>
        <v>849557.46</v>
      </c>
      <c r="K423" s="145">
        <f>อุดรธานี!AO214</f>
        <v>927119.45</v>
      </c>
      <c r="L423" s="146">
        <f>อุดรธานี!AP214</f>
        <v>1964107.9900000002</v>
      </c>
      <c r="M423" s="146">
        <f>อุดรธานี!AQ214</f>
        <v>1756880.37</v>
      </c>
      <c r="N423" s="142"/>
      <c r="O423" s="142"/>
      <c r="P423" s="142"/>
      <c r="Q423" s="134">
        <f t="shared" si="41"/>
        <v>207227.62000000011</v>
      </c>
      <c r="R423" s="135">
        <f t="shared" si="42"/>
        <v>743.98029924242428</v>
      </c>
    </row>
    <row r="424" spans="1:18" x14ac:dyDescent="0.35">
      <c r="A424" s="141">
        <v>5</v>
      </c>
      <c r="B424" s="142" t="s">
        <v>64</v>
      </c>
      <c r="C424" s="142" t="s">
        <v>356</v>
      </c>
      <c r="D424" s="142" t="s">
        <v>159</v>
      </c>
      <c r="E424" s="142" t="s">
        <v>56</v>
      </c>
      <c r="F424" s="142" t="s">
        <v>180</v>
      </c>
      <c r="G424" s="142" t="s">
        <v>1022</v>
      </c>
      <c r="H424" s="143">
        <v>5792</v>
      </c>
      <c r="I424" s="141">
        <v>4</v>
      </c>
      <c r="J424" s="146">
        <f>อุดรธานี!F215</f>
        <v>1528456.24</v>
      </c>
      <c r="K424" s="145">
        <f>อุดรธานี!AO215</f>
        <v>1677108.2799999998</v>
      </c>
      <c r="L424" s="146">
        <f>อุดรธานี!AP215</f>
        <v>3813242.27</v>
      </c>
      <c r="M424" s="146">
        <f>อุดรธานี!AQ215</f>
        <v>3784927.2</v>
      </c>
      <c r="N424" s="142"/>
      <c r="O424" s="142"/>
      <c r="P424" s="142"/>
      <c r="Q424" s="134">
        <f t="shared" si="41"/>
        <v>28315.069999999832</v>
      </c>
      <c r="R424" s="135">
        <f t="shared" si="42"/>
        <v>658.36365158839783</v>
      </c>
    </row>
    <row r="425" spans="1:18" x14ac:dyDescent="0.35">
      <c r="A425" s="141">
        <v>6</v>
      </c>
      <c r="B425" s="142" t="s">
        <v>64</v>
      </c>
      <c r="C425" s="142" t="s">
        <v>356</v>
      </c>
      <c r="D425" s="142" t="s">
        <v>159</v>
      </c>
      <c r="E425" s="142" t="s">
        <v>56</v>
      </c>
      <c r="F425" s="142" t="s">
        <v>180</v>
      </c>
      <c r="G425" s="142" t="s">
        <v>1023</v>
      </c>
      <c r="H425" s="143">
        <v>1533</v>
      </c>
      <c r="I425" s="141">
        <v>2</v>
      </c>
      <c r="J425" s="146">
        <f>อุดรธานี!F216</f>
        <v>694794.22</v>
      </c>
      <c r="K425" s="145">
        <f>อุดรธานี!AO216</f>
        <v>772829.49</v>
      </c>
      <c r="L425" s="146">
        <f>อุดรธานี!AP216</f>
        <v>1751171.12</v>
      </c>
      <c r="M425" s="146">
        <f>อุดรธานี!AQ216</f>
        <v>1608174.3699999999</v>
      </c>
      <c r="N425" s="142"/>
      <c r="O425" s="142"/>
      <c r="P425" s="142"/>
      <c r="Q425" s="134">
        <f t="shared" si="41"/>
        <v>142996.75000000023</v>
      </c>
      <c r="R425" s="135">
        <f t="shared" si="42"/>
        <v>1142.3164514024788</v>
      </c>
    </row>
    <row r="426" spans="1:18" s="153" customFormat="1" x14ac:dyDescent="0.35">
      <c r="A426" s="147">
        <v>20</v>
      </c>
      <c r="B426" s="148" t="s">
        <v>64</v>
      </c>
      <c r="C426" s="148"/>
      <c r="D426" s="148"/>
      <c r="E426" s="148" t="s">
        <v>77</v>
      </c>
      <c r="F426" s="148"/>
      <c r="G426" s="148" t="s">
        <v>358</v>
      </c>
      <c r="H426" s="154">
        <f>SUM(H420:H425)</f>
        <v>17196</v>
      </c>
      <c r="I426" s="147"/>
      <c r="J426" s="150">
        <f>SUM(J420:J425)</f>
        <v>5179689.92</v>
      </c>
      <c r="K426" s="185">
        <f>SUM(K420:K425)</f>
        <v>5792974.959999999</v>
      </c>
      <c r="L426" s="150">
        <f t="shared" ref="L426:M426" si="48">SUM(L420:L425)</f>
        <v>12262842.66</v>
      </c>
      <c r="M426" s="150">
        <f t="shared" si="48"/>
        <v>11351374.08</v>
      </c>
      <c r="N426" s="148">
        <v>5</v>
      </c>
      <c r="O426" s="148">
        <v>5</v>
      </c>
      <c r="P426" s="148">
        <f>N426-O426</f>
        <v>0</v>
      </c>
      <c r="Q426" s="151">
        <f t="shared" si="41"/>
        <v>911468.58000000007</v>
      </c>
      <c r="R426" s="152">
        <f>L426/H426</f>
        <v>713.12181088625266</v>
      </c>
    </row>
    <row r="427" spans="1:18" x14ac:dyDescent="0.35">
      <c r="A427" s="141">
        <v>1</v>
      </c>
      <c r="B427" s="142" t="s">
        <v>64</v>
      </c>
      <c r="C427" s="142" t="s">
        <v>359</v>
      </c>
      <c r="D427" s="142" t="s">
        <v>360</v>
      </c>
      <c r="E427" s="142" t="s">
        <v>45</v>
      </c>
      <c r="F427" s="142" t="s">
        <v>210</v>
      </c>
      <c r="G427" s="142" t="s">
        <v>361</v>
      </c>
      <c r="H427" s="143"/>
      <c r="I427" s="141"/>
      <c r="J427" s="144"/>
      <c r="K427" s="145"/>
      <c r="L427" s="146"/>
      <c r="M427" s="146"/>
      <c r="N427" s="142"/>
      <c r="O427" s="142"/>
      <c r="P427" s="142"/>
    </row>
    <row r="428" spans="1:18" x14ac:dyDescent="0.35">
      <c r="A428" s="141">
        <v>2</v>
      </c>
      <c r="B428" s="142" t="s">
        <v>64</v>
      </c>
      <c r="C428" s="142" t="s">
        <v>359</v>
      </c>
      <c r="D428" s="142" t="s">
        <v>360</v>
      </c>
      <c r="E428" s="142" t="s">
        <v>45</v>
      </c>
      <c r="F428" s="142" t="s">
        <v>180</v>
      </c>
      <c r="G428" s="142" t="s">
        <v>1024</v>
      </c>
      <c r="H428" s="143">
        <v>6000</v>
      </c>
      <c r="I428" s="141">
        <v>4</v>
      </c>
      <c r="J428" s="146">
        <f>อุดรธานี!F217</f>
        <v>22410.5</v>
      </c>
      <c r="K428" s="145">
        <f>อุดรธานี!AO217</f>
        <v>-166.07000000000698</v>
      </c>
      <c r="L428" s="146">
        <f>อุดรธานี!AP217</f>
        <v>2308463.2199999997</v>
      </c>
      <c r="M428" s="146">
        <f>อุดรธานี!AQ217</f>
        <v>2687396.31</v>
      </c>
      <c r="N428" s="142"/>
      <c r="O428" s="142"/>
      <c r="P428" s="142"/>
      <c r="Q428" s="134">
        <f t="shared" si="41"/>
        <v>-378933.09000000032</v>
      </c>
      <c r="R428" s="135">
        <f t="shared" si="42"/>
        <v>384.74386999999996</v>
      </c>
    </row>
    <row r="429" spans="1:18" x14ac:dyDescent="0.35">
      <c r="A429" s="141">
        <v>3</v>
      </c>
      <c r="B429" s="142" t="s">
        <v>64</v>
      </c>
      <c r="C429" s="142" t="s">
        <v>359</v>
      </c>
      <c r="D429" s="142" t="s">
        <v>360</v>
      </c>
      <c r="E429" s="142" t="s">
        <v>45</v>
      </c>
      <c r="F429" s="142" t="s">
        <v>180</v>
      </c>
      <c r="G429" s="142" t="s">
        <v>1025</v>
      </c>
      <c r="H429" s="143">
        <v>2330</v>
      </c>
      <c r="I429" s="141">
        <v>2</v>
      </c>
      <c r="J429" s="146">
        <f>อุดรธานี!F218</f>
        <v>87308.77</v>
      </c>
      <c r="K429" s="145">
        <f>อุดรธานี!AO218</f>
        <v>115971.62</v>
      </c>
      <c r="L429" s="146">
        <f>อุดรธานี!AP218</f>
        <v>1757081.23</v>
      </c>
      <c r="M429" s="146">
        <f>อุดรธานี!AQ218</f>
        <v>1784565.15</v>
      </c>
      <c r="N429" s="142"/>
      <c r="O429" s="142"/>
      <c r="P429" s="142"/>
      <c r="Q429" s="134">
        <f t="shared" si="41"/>
        <v>-27483.919999999925</v>
      </c>
      <c r="R429" s="135">
        <f t="shared" si="42"/>
        <v>754.11211587982837</v>
      </c>
    </row>
    <row r="430" spans="1:18" x14ac:dyDescent="0.35">
      <c r="A430" s="141">
        <v>4</v>
      </c>
      <c r="B430" s="142" t="s">
        <v>64</v>
      </c>
      <c r="C430" s="142" t="s">
        <v>359</v>
      </c>
      <c r="D430" s="142" t="s">
        <v>360</v>
      </c>
      <c r="E430" s="142" t="s">
        <v>45</v>
      </c>
      <c r="F430" s="142" t="s">
        <v>180</v>
      </c>
      <c r="G430" s="142" t="s">
        <v>1026</v>
      </c>
      <c r="H430" s="143">
        <v>2684</v>
      </c>
      <c r="I430" s="141">
        <v>2</v>
      </c>
      <c r="J430" s="146">
        <f>อุดรธานี!F219</f>
        <v>142819.97</v>
      </c>
      <c r="K430" s="145">
        <f>อุดรธานี!AO219</f>
        <v>158939.59</v>
      </c>
      <c r="L430" s="146">
        <f>อุดรธานี!AP219</f>
        <v>2059651.13</v>
      </c>
      <c r="M430" s="146">
        <f>อุดรธานี!AQ219</f>
        <v>2044258.83</v>
      </c>
      <c r="N430" s="142"/>
      <c r="O430" s="142"/>
      <c r="P430" s="142"/>
      <c r="Q430" s="134">
        <f t="shared" si="41"/>
        <v>15392.299999999814</v>
      </c>
      <c r="R430" s="135">
        <f t="shared" si="42"/>
        <v>767.38119597615491</v>
      </c>
    </row>
    <row r="431" spans="1:18" x14ac:dyDescent="0.35">
      <c r="A431" s="141">
        <v>5</v>
      </c>
      <c r="B431" s="142" t="s">
        <v>64</v>
      </c>
      <c r="C431" s="142" t="s">
        <v>359</v>
      </c>
      <c r="D431" s="142" t="s">
        <v>360</v>
      </c>
      <c r="E431" s="142" t="s">
        <v>45</v>
      </c>
      <c r="F431" s="142" t="s">
        <v>180</v>
      </c>
      <c r="G431" s="142" t="s">
        <v>1027</v>
      </c>
      <c r="H431" s="143">
        <v>7170</v>
      </c>
      <c r="I431" s="141">
        <v>5</v>
      </c>
      <c r="J431" s="146">
        <f>อุดรธานี!F220</f>
        <v>227066.8</v>
      </c>
      <c r="K431" s="145">
        <f>อุดรธานี!AO220</f>
        <v>277002.8</v>
      </c>
      <c r="L431" s="146">
        <f>อุดรธานี!AP220</f>
        <v>4105099.84</v>
      </c>
      <c r="M431" s="146">
        <f>อุดรธานี!AQ220</f>
        <v>4344289.17</v>
      </c>
      <c r="N431" s="142"/>
      <c r="O431" s="142"/>
      <c r="P431" s="142"/>
      <c r="Q431" s="134">
        <f t="shared" si="41"/>
        <v>-239189.33000000007</v>
      </c>
      <c r="R431" s="135">
        <f t="shared" si="42"/>
        <v>572.53833193863318</v>
      </c>
    </row>
    <row r="432" spans="1:18" s="153" customFormat="1" x14ac:dyDescent="0.35">
      <c r="A432" s="147">
        <v>21</v>
      </c>
      <c r="B432" s="148" t="s">
        <v>64</v>
      </c>
      <c r="C432" s="148"/>
      <c r="D432" s="148"/>
      <c r="E432" s="148" t="s">
        <v>77</v>
      </c>
      <c r="F432" s="148"/>
      <c r="G432" s="148" t="s">
        <v>362</v>
      </c>
      <c r="H432" s="154">
        <f>SUM(H427:H431)</f>
        <v>18184</v>
      </c>
      <c r="I432" s="147"/>
      <c r="J432" s="150">
        <f>SUM(J427:J431)</f>
        <v>479606.04</v>
      </c>
      <c r="K432" s="150">
        <f t="shared" ref="K432:M432" si="49">SUM(K427:K431)</f>
        <v>551747.93999999994</v>
      </c>
      <c r="L432" s="150">
        <f t="shared" si="49"/>
        <v>10230295.42</v>
      </c>
      <c r="M432" s="150">
        <f t="shared" si="49"/>
        <v>10860509.460000001</v>
      </c>
      <c r="N432" s="148">
        <v>4</v>
      </c>
      <c r="O432" s="148">
        <v>4</v>
      </c>
      <c r="P432" s="148">
        <f>N432-O432</f>
        <v>0</v>
      </c>
      <c r="Q432" s="151">
        <f t="shared" si="41"/>
        <v>-630214.04000000097</v>
      </c>
      <c r="R432" s="152">
        <f t="shared" si="42"/>
        <v>562.59873625164983</v>
      </c>
    </row>
    <row r="433" spans="1:18" s="153" customFormat="1" ht="24" customHeight="1" thickBot="1" x14ac:dyDescent="0.4">
      <c r="A433" s="162"/>
      <c r="B433" s="163" t="s">
        <v>64</v>
      </c>
      <c r="C433" s="163" t="s">
        <v>64</v>
      </c>
      <c r="D433" s="163" t="s">
        <v>64</v>
      </c>
      <c r="E433" s="163" t="s">
        <v>64</v>
      </c>
      <c r="F433" s="163"/>
      <c r="G433" s="163" t="s">
        <v>363</v>
      </c>
      <c r="H433" s="164">
        <f>H210+H223+H236+H254+H265+H281+H289+H295+H309+H321+H338+H360+H371+H386+H393+H399+H410+H416+H419+H426+H432</f>
        <v>1025314</v>
      </c>
      <c r="I433" s="162"/>
      <c r="J433" s="165">
        <f t="shared" ref="J433:O433" si="50">J210+J223+J236+J254+J265+J281+J289+J295+J309+J321+J338+J360+J371+J386+J393+J399+J410+J416+J419+J426+J432</f>
        <v>121267426.37</v>
      </c>
      <c r="K433" s="166">
        <f t="shared" si="50"/>
        <v>145829016.69999999</v>
      </c>
      <c r="L433" s="165">
        <f t="shared" si="50"/>
        <v>554497604.06999993</v>
      </c>
      <c r="M433" s="165">
        <f t="shared" si="50"/>
        <v>540733210.0200001</v>
      </c>
      <c r="N433" s="163">
        <f t="shared" si="50"/>
        <v>210</v>
      </c>
      <c r="O433" s="163">
        <f t="shared" si="50"/>
        <v>210</v>
      </c>
      <c r="P433" s="163">
        <f>N433-O433</f>
        <v>0</v>
      </c>
      <c r="Q433" s="151">
        <f t="shared" si="41"/>
        <v>13764394.049999833</v>
      </c>
      <c r="R433" s="152">
        <f t="shared" si="42"/>
        <v>540.80760047166029</v>
      </c>
    </row>
    <row r="434" spans="1:18" ht="24" customHeight="1" thickTop="1" thickBot="1" x14ac:dyDescent="0.4">
      <c r="A434" s="167"/>
      <c r="B434" s="168"/>
      <c r="C434" s="168"/>
      <c r="D434" s="168"/>
      <c r="E434" s="311" t="s">
        <v>364</v>
      </c>
      <c r="F434" s="312"/>
      <c r="G434" s="313"/>
      <c r="H434" s="169"/>
      <c r="I434" s="167"/>
      <c r="J434" s="170">
        <f>J433/O433</f>
        <v>577463.93509523815</v>
      </c>
      <c r="K434" s="171">
        <f>K433/O433</f>
        <v>694423.88904761896</v>
      </c>
      <c r="L434" s="170">
        <f>L433/O433</f>
        <v>2640464.7812857139</v>
      </c>
      <c r="M434" s="170">
        <f>M433/O433</f>
        <v>2574920.047714286</v>
      </c>
      <c r="N434" s="219"/>
      <c r="O434" s="219"/>
      <c r="P434" s="219"/>
      <c r="Q434" s="134">
        <f t="shared" si="41"/>
        <v>65544.733571427874</v>
      </c>
    </row>
    <row r="435" spans="1:18" ht="21.75" thickTop="1" x14ac:dyDescent="0.35">
      <c r="A435" s="172">
        <v>1</v>
      </c>
      <c r="B435" s="173" t="s">
        <v>60</v>
      </c>
      <c r="C435" s="173" t="s">
        <v>365</v>
      </c>
      <c r="D435" s="173" t="s">
        <v>366</v>
      </c>
      <c r="E435" s="173" t="s">
        <v>367</v>
      </c>
      <c r="F435" s="173" t="s">
        <v>177</v>
      </c>
      <c r="G435" s="173" t="s">
        <v>368</v>
      </c>
      <c r="H435" s="174"/>
      <c r="I435" s="172"/>
      <c r="J435" s="175"/>
      <c r="K435" s="176"/>
      <c r="L435" s="177"/>
      <c r="M435" s="177"/>
      <c r="N435" s="173"/>
      <c r="O435" s="173"/>
      <c r="P435" s="173"/>
    </row>
    <row r="436" spans="1:18" x14ac:dyDescent="0.35">
      <c r="A436" s="141">
        <v>2</v>
      </c>
      <c r="B436" s="142" t="s">
        <v>60</v>
      </c>
      <c r="C436" s="142" t="s">
        <v>365</v>
      </c>
      <c r="D436" s="142" t="s">
        <v>366</v>
      </c>
      <c r="E436" s="142" t="s">
        <v>367</v>
      </c>
      <c r="F436" s="142" t="s">
        <v>180</v>
      </c>
      <c r="G436" s="142" t="s">
        <v>689</v>
      </c>
      <c r="H436" s="143">
        <v>6411</v>
      </c>
      <c r="I436" s="141">
        <v>5</v>
      </c>
      <c r="J436" s="144">
        <f>SUM('เลย '!F4)</f>
        <v>1218429.98</v>
      </c>
      <c r="K436" s="145">
        <f>SUM('เลย '!AI4)</f>
        <v>1363882.44</v>
      </c>
      <c r="L436" s="146">
        <f>'เลย '!AJ4</f>
        <v>3328294.8600000003</v>
      </c>
      <c r="M436" s="146">
        <f>'เลย '!AK4</f>
        <v>2869796.7</v>
      </c>
      <c r="N436" s="142"/>
      <c r="O436" s="142"/>
      <c r="P436" s="142"/>
      <c r="Q436" s="134">
        <f t="shared" si="41"/>
        <v>458498.16000000015</v>
      </c>
      <c r="R436" s="135">
        <f t="shared" si="42"/>
        <v>519.15377632194668</v>
      </c>
    </row>
    <row r="437" spans="1:18" x14ac:dyDescent="0.35">
      <c r="A437" s="141">
        <v>3</v>
      </c>
      <c r="B437" s="142" t="s">
        <v>60</v>
      </c>
      <c r="C437" s="142" t="s">
        <v>365</v>
      </c>
      <c r="D437" s="142" t="s">
        <v>366</v>
      </c>
      <c r="E437" s="142" t="s">
        <v>367</v>
      </c>
      <c r="F437" s="142" t="s">
        <v>180</v>
      </c>
      <c r="G437" s="142" t="s">
        <v>690</v>
      </c>
      <c r="H437" s="143">
        <v>2059</v>
      </c>
      <c r="I437" s="141">
        <v>2</v>
      </c>
      <c r="J437" s="144">
        <f>SUM('เลย '!F5)</f>
        <v>483371.38</v>
      </c>
      <c r="K437" s="145">
        <f>SUM('เลย '!AI5)</f>
        <v>432583.65</v>
      </c>
      <c r="L437" s="146">
        <f>'เลย '!AJ5</f>
        <v>1627757.98</v>
      </c>
      <c r="M437" s="146">
        <f>'เลย '!AK5</f>
        <v>1712460.46</v>
      </c>
      <c r="N437" s="142"/>
      <c r="O437" s="142"/>
      <c r="P437" s="142"/>
      <c r="Q437" s="134">
        <f t="shared" si="41"/>
        <v>-84702.479999999981</v>
      </c>
      <c r="R437" s="135">
        <f t="shared" si="42"/>
        <v>790.55754249635743</v>
      </c>
    </row>
    <row r="438" spans="1:18" x14ac:dyDescent="0.35">
      <c r="A438" s="141">
        <v>4</v>
      </c>
      <c r="B438" s="142" t="s">
        <v>60</v>
      </c>
      <c r="C438" s="142" t="s">
        <v>365</v>
      </c>
      <c r="D438" s="142" t="s">
        <v>366</v>
      </c>
      <c r="E438" s="142" t="s">
        <v>367</v>
      </c>
      <c r="F438" s="142" t="s">
        <v>180</v>
      </c>
      <c r="G438" s="142" t="s">
        <v>691</v>
      </c>
      <c r="H438" s="143">
        <v>6691</v>
      </c>
      <c r="I438" s="141">
        <v>5</v>
      </c>
      <c r="J438" s="144">
        <f>SUM('เลย '!F6)</f>
        <v>1019496.9</v>
      </c>
      <c r="K438" s="145">
        <f>SUM('เลย '!AI6)</f>
        <v>1028579.11</v>
      </c>
      <c r="L438" s="146">
        <f>'เลย '!AJ6</f>
        <v>4140770.7</v>
      </c>
      <c r="M438" s="146">
        <f>'เลย '!AK6</f>
        <v>3883385.19</v>
      </c>
      <c r="N438" s="142"/>
      <c r="O438" s="142"/>
      <c r="P438" s="142"/>
      <c r="Q438" s="134">
        <f t="shared" si="41"/>
        <v>257385.51000000024</v>
      </c>
      <c r="R438" s="135">
        <f t="shared" si="42"/>
        <v>618.85677776117177</v>
      </c>
    </row>
    <row r="439" spans="1:18" x14ac:dyDescent="0.35">
      <c r="A439" s="141">
        <v>5</v>
      </c>
      <c r="B439" s="142" t="s">
        <v>60</v>
      </c>
      <c r="C439" s="142" t="s">
        <v>365</v>
      </c>
      <c r="D439" s="142" t="s">
        <v>366</v>
      </c>
      <c r="E439" s="142" t="s">
        <v>367</v>
      </c>
      <c r="F439" s="142" t="s">
        <v>180</v>
      </c>
      <c r="G439" s="142" t="s">
        <v>692</v>
      </c>
      <c r="H439" s="143">
        <v>3434</v>
      </c>
      <c r="I439" s="141">
        <v>3</v>
      </c>
      <c r="J439" s="144">
        <f>SUM('เลย '!F7)</f>
        <v>640696.35</v>
      </c>
      <c r="K439" s="145">
        <f>SUM('เลย '!AI7)</f>
        <v>748091.26</v>
      </c>
      <c r="L439" s="146">
        <f>'เลย '!AJ7</f>
        <v>2033817.77</v>
      </c>
      <c r="M439" s="146">
        <f>'เลย '!AK7</f>
        <v>1922528.33</v>
      </c>
      <c r="N439" s="142"/>
      <c r="O439" s="142"/>
      <c r="P439" s="142"/>
      <c r="Q439" s="134">
        <f t="shared" si="41"/>
        <v>111289.43999999994</v>
      </c>
      <c r="R439" s="135">
        <f t="shared" si="42"/>
        <v>592.25910599883514</v>
      </c>
    </row>
    <row r="440" spans="1:18" x14ac:dyDescent="0.35">
      <c r="A440" s="141">
        <v>6</v>
      </c>
      <c r="B440" s="142" t="s">
        <v>60</v>
      </c>
      <c r="C440" s="142" t="s">
        <v>365</v>
      </c>
      <c r="D440" s="142" t="s">
        <v>366</v>
      </c>
      <c r="E440" s="142" t="s">
        <v>367</v>
      </c>
      <c r="F440" s="142" t="s">
        <v>180</v>
      </c>
      <c r="G440" s="142" t="s">
        <v>693</v>
      </c>
      <c r="H440" s="143">
        <v>3172</v>
      </c>
      <c r="I440" s="141">
        <v>3</v>
      </c>
      <c r="J440" s="144">
        <f>SUM('เลย '!F8)</f>
        <v>705193.56</v>
      </c>
      <c r="K440" s="145">
        <f>SUM('เลย '!AI8)</f>
        <v>597675.94000000006</v>
      </c>
      <c r="L440" s="146">
        <f>'เลย '!AJ8</f>
        <v>1580859.47</v>
      </c>
      <c r="M440" s="146">
        <f>'เลย '!AK8</f>
        <v>1474376.07</v>
      </c>
      <c r="N440" s="142"/>
      <c r="O440" s="142"/>
      <c r="P440" s="142"/>
      <c r="Q440" s="134">
        <f t="shared" si="41"/>
        <v>106483.39999999991</v>
      </c>
      <c r="R440" s="135">
        <f t="shared" si="42"/>
        <v>498.37940416141237</v>
      </c>
    </row>
    <row r="441" spans="1:18" x14ac:dyDescent="0.35">
      <c r="A441" s="141">
        <v>7</v>
      </c>
      <c r="B441" s="142" t="s">
        <v>60</v>
      </c>
      <c r="C441" s="142" t="s">
        <v>365</v>
      </c>
      <c r="D441" s="142" t="s">
        <v>366</v>
      </c>
      <c r="E441" s="142" t="s">
        <v>367</v>
      </c>
      <c r="F441" s="142" t="s">
        <v>180</v>
      </c>
      <c r="G441" s="142" t="s">
        <v>694</v>
      </c>
      <c r="H441" s="143">
        <v>3172</v>
      </c>
      <c r="I441" s="141">
        <v>3</v>
      </c>
      <c r="J441" s="144">
        <f>SUM('เลย '!F9)</f>
        <v>800590.02</v>
      </c>
      <c r="K441" s="145">
        <f>SUM('เลย '!AI9)</f>
        <v>886519.39000000013</v>
      </c>
      <c r="L441" s="146">
        <f>'เลย '!AJ9</f>
        <v>1952721.9199999999</v>
      </c>
      <c r="M441" s="146">
        <f>'เลย '!AK9</f>
        <v>1601357.39</v>
      </c>
      <c r="N441" s="142"/>
      <c r="O441" s="142"/>
      <c r="P441" s="142"/>
      <c r="Q441" s="134">
        <f t="shared" si="41"/>
        <v>351364.53</v>
      </c>
      <c r="R441" s="135">
        <f t="shared" si="42"/>
        <v>615.61220680958388</v>
      </c>
    </row>
    <row r="442" spans="1:18" x14ac:dyDescent="0.35">
      <c r="A442" s="141">
        <v>8</v>
      </c>
      <c r="B442" s="142" t="s">
        <v>60</v>
      </c>
      <c r="C442" s="142" t="s">
        <v>365</v>
      </c>
      <c r="D442" s="142" t="s">
        <v>366</v>
      </c>
      <c r="E442" s="142" t="s">
        <v>367</v>
      </c>
      <c r="F442" s="142" t="s">
        <v>180</v>
      </c>
      <c r="G442" s="142" t="s">
        <v>695</v>
      </c>
      <c r="H442" s="143">
        <v>1819</v>
      </c>
      <c r="I442" s="141">
        <v>2</v>
      </c>
      <c r="J442" s="144">
        <f>SUM('เลย '!F10)</f>
        <v>393232.62</v>
      </c>
      <c r="K442" s="145">
        <f>SUM('เลย '!AI10)</f>
        <v>519757.92999999993</v>
      </c>
      <c r="L442" s="146">
        <f>'เลย '!AJ10</f>
        <v>1612248.9500000002</v>
      </c>
      <c r="M442" s="146">
        <f>'เลย '!AK10</f>
        <v>1381280.82</v>
      </c>
      <c r="N442" s="142"/>
      <c r="O442" s="142"/>
      <c r="P442" s="142"/>
      <c r="Q442" s="134">
        <f t="shared" si="41"/>
        <v>230968.13000000012</v>
      </c>
      <c r="R442" s="135">
        <f t="shared" si="42"/>
        <v>886.33807036833434</v>
      </c>
    </row>
    <row r="443" spans="1:18" x14ac:dyDescent="0.35">
      <c r="A443" s="141">
        <v>9</v>
      </c>
      <c r="B443" s="142" t="s">
        <v>60</v>
      </c>
      <c r="C443" s="142" t="s">
        <v>365</v>
      </c>
      <c r="D443" s="142" t="s">
        <v>366</v>
      </c>
      <c r="E443" s="142" t="s">
        <v>367</v>
      </c>
      <c r="F443" s="142" t="s">
        <v>180</v>
      </c>
      <c r="G443" s="142" t="s">
        <v>696</v>
      </c>
      <c r="H443" s="143">
        <v>6183</v>
      </c>
      <c r="I443" s="141">
        <v>5</v>
      </c>
      <c r="J443" s="144">
        <f>SUM('เลย '!F11)</f>
        <v>1595589.05</v>
      </c>
      <c r="K443" s="145">
        <f>SUM('เลย '!AI11)</f>
        <v>1784810.9700000002</v>
      </c>
      <c r="L443" s="146">
        <f>'เลย '!AJ11</f>
        <v>2797426.01</v>
      </c>
      <c r="M443" s="146">
        <f>'เลย '!AK11</f>
        <v>2661503.77</v>
      </c>
      <c r="N443" s="142"/>
      <c r="O443" s="142"/>
      <c r="P443" s="142"/>
      <c r="Q443" s="134">
        <f t="shared" si="41"/>
        <v>135922.23999999976</v>
      </c>
      <c r="R443" s="135">
        <f t="shared" si="42"/>
        <v>452.43830017790714</v>
      </c>
    </row>
    <row r="444" spans="1:18" x14ac:dyDescent="0.35">
      <c r="A444" s="141">
        <v>10</v>
      </c>
      <c r="B444" s="142" t="s">
        <v>60</v>
      </c>
      <c r="C444" s="142" t="s">
        <v>365</v>
      </c>
      <c r="D444" s="142" t="s">
        <v>366</v>
      </c>
      <c r="E444" s="142" t="s">
        <v>367</v>
      </c>
      <c r="F444" s="142" t="s">
        <v>180</v>
      </c>
      <c r="G444" s="142" t="s">
        <v>697</v>
      </c>
      <c r="H444" s="143">
        <v>2360</v>
      </c>
      <c r="I444" s="141">
        <v>2</v>
      </c>
      <c r="J444" s="144">
        <f>SUM('เลย '!F12)</f>
        <v>681769.13</v>
      </c>
      <c r="K444" s="145">
        <f>SUM('เลย '!AI12)</f>
        <v>751137.42</v>
      </c>
      <c r="L444" s="146">
        <f>'เลย '!AJ12</f>
        <v>2204760.5099999998</v>
      </c>
      <c r="M444" s="146">
        <f>'เลย '!AK12</f>
        <v>2023470.03</v>
      </c>
      <c r="N444" s="142"/>
      <c r="O444" s="142"/>
      <c r="P444" s="142"/>
      <c r="Q444" s="134">
        <f t="shared" si="41"/>
        <v>181290.47999999975</v>
      </c>
      <c r="R444" s="135">
        <f t="shared" si="42"/>
        <v>934.22055508474568</v>
      </c>
    </row>
    <row r="445" spans="1:18" x14ac:dyDescent="0.35">
      <c r="A445" s="141">
        <v>11</v>
      </c>
      <c r="B445" s="142" t="s">
        <v>60</v>
      </c>
      <c r="C445" s="142" t="s">
        <v>365</v>
      </c>
      <c r="D445" s="142" t="s">
        <v>366</v>
      </c>
      <c r="E445" s="142" t="s">
        <v>367</v>
      </c>
      <c r="F445" s="142" t="s">
        <v>180</v>
      </c>
      <c r="G445" s="142" t="s">
        <v>698</v>
      </c>
      <c r="H445" s="143">
        <v>5028</v>
      </c>
      <c r="I445" s="141">
        <v>4</v>
      </c>
      <c r="J445" s="144">
        <f>SUM('เลย '!F13)</f>
        <v>663291.36</v>
      </c>
      <c r="K445" s="145">
        <f>SUM('เลย '!AI13)</f>
        <v>868493.57</v>
      </c>
      <c r="L445" s="146">
        <f>'เลย '!AJ13</f>
        <v>2327421.83</v>
      </c>
      <c r="M445" s="146">
        <f>'เลย '!AK13</f>
        <v>2074649.9</v>
      </c>
      <c r="N445" s="142"/>
      <c r="O445" s="142"/>
      <c r="P445" s="142"/>
      <c r="Q445" s="134">
        <f t="shared" si="41"/>
        <v>252771.93000000017</v>
      </c>
      <c r="R445" s="135">
        <f t="shared" si="42"/>
        <v>462.89216984884649</v>
      </c>
    </row>
    <row r="446" spans="1:18" x14ac:dyDescent="0.35">
      <c r="A446" s="141">
        <v>12</v>
      </c>
      <c r="B446" s="142" t="s">
        <v>60</v>
      </c>
      <c r="C446" s="142" t="s">
        <v>365</v>
      </c>
      <c r="D446" s="142" t="s">
        <v>366</v>
      </c>
      <c r="E446" s="142" t="s">
        <v>367</v>
      </c>
      <c r="F446" s="142" t="s">
        <v>180</v>
      </c>
      <c r="G446" s="142" t="s">
        <v>699</v>
      </c>
      <c r="H446" s="143">
        <v>3227</v>
      </c>
      <c r="I446" s="141">
        <v>3</v>
      </c>
      <c r="J446" s="144">
        <f>SUM('เลย '!F14)</f>
        <v>878280.05</v>
      </c>
      <c r="K446" s="145">
        <f>SUM('เลย '!AI14)</f>
        <v>698745.39</v>
      </c>
      <c r="L446" s="146">
        <f>'เลย '!AJ14</f>
        <v>2593817.59</v>
      </c>
      <c r="M446" s="146">
        <f>'เลย '!AK14</f>
        <v>2512455.06</v>
      </c>
      <c r="N446" s="142"/>
      <c r="O446" s="142"/>
      <c r="P446" s="142"/>
      <c r="Q446" s="134">
        <f t="shared" si="41"/>
        <v>81362.529999999795</v>
      </c>
      <c r="R446" s="135">
        <f t="shared" si="42"/>
        <v>803.78605206073746</v>
      </c>
    </row>
    <row r="447" spans="1:18" x14ac:dyDescent="0.35">
      <c r="A447" s="141">
        <v>13</v>
      </c>
      <c r="B447" s="142" t="s">
        <v>60</v>
      </c>
      <c r="C447" s="142" t="s">
        <v>365</v>
      </c>
      <c r="D447" s="142" t="s">
        <v>366</v>
      </c>
      <c r="E447" s="142" t="s">
        <v>367</v>
      </c>
      <c r="F447" s="142" t="s">
        <v>180</v>
      </c>
      <c r="G447" s="142" t="s">
        <v>700</v>
      </c>
      <c r="H447" s="143">
        <v>5146</v>
      </c>
      <c r="I447" s="141">
        <v>4</v>
      </c>
      <c r="J447" s="144">
        <f>SUM('เลย '!F15)</f>
        <v>1159061.28</v>
      </c>
      <c r="K447" s="145">
        <f>SUM('เลย '!AI15)</f>
        <v>1527993.26</v>
      </c>
      <c r="L447" s="146">
        <f>'เลย '!AJ15</f>
        <v>3030925.3899999997</v>
      </c>
      <c r="M447" s="146">
        <f>'เลย '!AK15</f>
        <v>2450379.9700000002</v>
      </c>
      <c r="N447" s="142"/>
      <c r="O447" s="142"/>
      <c r="P447" s="142"/>
      <c r="Q447" s="134">
        <f t="shared" si="41"/>
        <v>580545.41999999946</v>
      </c>
      <c r="R447" s="135">
        <f t="shared" si="42"/>
        <v>588.98666731441892</v>
      </c>
    </row>
    <row r="448" spans="1:18" x14ac:dyDescent="0.35">
      <c r="A448" s="141">
        <v>14</v>
      </c>
      <c r="B448" s="142" t="s">
        <v>60</v>
      </c>
      <c r="C448" s="142" t="s">
        <v>365</v>
      </c>
      <c r="D448" s="142" t="s">
        <v>366</v>
      </c>
      <c r="E448" s="142" t="s">
        <v>367</v>
      </c>
      <c r="F448" s="142" t="s">
        <v>180</v>
      </c>
      <c r="G448" s="142" t="s">
        <v>701</v>
      </c>
      <c r="H448" s="143">
        <v>3255</v>
      </c>
      <c r="I448" s="141">
        <v>3</v>
      </c>
      <c r="J448" s="144">
        <f>SUM('เลย '!F16)</f>
        <v>627250.35</v>
      </c>
      <c r="K448" s="145">
        <f>SUM('เลย '!AI16)</f>
        <v>659318.22</v>
      </c>
      <c r="L448" s="146">
        <f>'เลย '!AJ16</f>
        <v>2278518.96</v>
      </c>
      <c r="M448" s="146">
        <f>'เลย '!AK16</f>
        <v>2076791.46</v>
      </c>
      <c r="N448" s="142"/>
      <c r="O448" s="142"/>
      <c r="P448" s="142"/>
      <c r="Q448" s="134">
        <f t="shared" si="41"/>
        <v>201727.5</v>
      </c>
      <c r="R448" s="135">
        <f t="shared" si="42"/>
        <v>700.00582488479256</v>
      </c>
    </row>
    <row r="449" spans="1:18" x14ac:dyDescent="0.35">
      <c r="A449" s="141">
        <v>15</v>
      </c>
      <c r="B449" s="142" t="s">
        <v>60</v>
      </c>
      <c r="C449" s="142" t="s">
        <v>365</v>
      </c>
      <c r="D449" s="142" t="s">
        <v>366</v>
      </c>
      <c r="E449" s="142" t="s">
        <v>367</v>
      </c>
      <c r="F449" s="142" t="s">
        <v>180</v>
      </c>
      <c r="G449" s="142" t="s">
        <v>702</v>
      </c>
      <c r="H449" s="143">
        <v>4631</v>
      </c>
      <c r="I449" s="141">
        <v>4</v>
      </c>
      <c r="J449" s="144">
        <f>SUM('เลย '!F17)</f>
        <v>1232633.93</v>
      </c>
      <c r="K449" s="145">
        <f>SUM('เลย '!AI17)</f>
        <v>1518267.0299999998</v>
      </c>
      <c r="L449" s="146">
        <f>'เลย '!AJ17</f>
        <v>2183487.37</v>
      </c>
      <c r="M449" s="146">
        <f>'เลย '!AK17</f>
        <v>1758386.3199999998</v>
      </c>
      <c r="N449" s="142"/>
      <c r="O449" s="142"/>
      <c r="P449" s="142"/>
      <c r="Q449" s="134">
        <f t="shared" si="41"/>
        <v>425101.05000000028</v>
      </c>
      <c r="R449" s="135">
        <f t="shared" si="42"/>
        <v>471.49370978190456</v>
      </c>
    </row>
    <row r="450" spans="1:18" x14ac:dyDescent="0.35">
      <c r="A450" s="141">
        <v>16</v>
      </c>
      <c r="B450" s="142" t="s">
        <v>60</v>
      </c>
      <c r="C450" s="142" t="s">
        <v>365</v>
      </c>
      <c r="D450" s="142" t="s">
        <v>366</v>
      </c>
      <c r="E450" s="142" t="s">
        <v>367</v>
      </c>
      <c r="F450" s="142" t="s">
        <v>180</v>
      </c>
      <c r="G450" s="142" t="s">
        <v>703</v>
      </c>
      <c r="H450" s="143">
        <v>4306</v>
      </c>
      <c r="I450" s="141">
        <v>3</v>
      </c>
      <c r="J450" s="144">
        <f>SUM('เลย '!F18)</f>
        <v>1003178.28</v>
      </c>
      <c r="K450" s="145">
        <f>SUM('เลย '!AI18)</f>
        <v>1139407.8499999999</v>
      </c>
      <c r="L450" s="146">
        <f>'เลย '!AJ18</f>
        <v>3466725.27</v>
      </c>
      <c r="M450" s="146">
        <f>'เลย '!AK18</f>
        <v>2776777.85</v>
      </c>
      <c r="N450" s="142"/>
      <c r="O450" s="142"/>
      <c r="P450" s="142"/>
      <c r="Q450" s="134">
        <f t="shared" si="41"/>
        <v>689947.41999999993</v>
      </c>
      <c r="R450" s="135">
        <f t="shared" si="42"/>
        <v>805.09179516953088</v>
      </c>
    </row>
    <row r="451" spans="1:18" x14ac:dyDescent="0.35">
      <c r="A451" s="141">
        <v>17</v>
      </c>
      <c r="B451" s="142" t="s">
        <v>60</v>
      </c>
      <c r="C451" s="142" t="s">
        <v>365</v>
      </c>
      <c r="D451" s="142" t="s">
        <v>366</v>
      </c>
      <c r="E451" s="142" t="s">
        <v>367</v>
      </c>
      <c r="F451" s="142" t="s">
        <v>180</v>
      </c>
      <c r="G451" s="142" t="s">
        <v>704</v>
      </c>
      <c r="H451" s="143">
        <v>5667</v>
      </c>
      <c r="I451" s="141">
        <v>4</v>
      </c>
      <c r="J451" s="144">
        <f>SUM('เลย '!F19)</f>
        <v>1819634.72</v>
      </c>
      <c r="K451" s="145">
        <f>SUM('เลย '!AI19)</f>
        <v>1876712.3599999999</v>
      </c>
      <c r="L451" s="146">
        <f>'เลย '!AJ19</f>
        <v>2848491.56</v>
      </c>
      <c r="M451" s="146">
        <f>'เลย '!AK19</f>
        <v>2051172.19</v>
      </c>
      <c r="N451" s="142"/>
      <c r="O451" s="142"/>
      <c r="P451" s="142"/>
      <c r="Q451" s="134">
        <f t="shared" si="41"/>
        <v>797319.37000000011</v>
      </c>
      <c r="R451" s="135">
        <f t="shared" si="42"/>
        <v>502.6454137991883</v>
      </c>
    </row>
    <row r="452" spans="1:18" x14ac:dyDescent="0.35">
      <c r="A452" s="141">
        <v>18</v>
      </c>
      <c r="B452" s="142" t="s">
        <v>60</v>
      </c>
      <c r="C452" s="142" t="s">
        <v>365</v>
      </c>
      <c r="D452" s="142" t="s">
        <v>366</v>
      </c>
      <c r="E452" s="142" t="s">
        <v>367</v>
      </c>
      <c r="F452" s="142" t="s">
        <v>180</v>
      </c>
      <c r="G452" s="142" t="s">
        <v>705</v>
      </c>
      <c r="H452" s="143">
        <v>1990</v>
      </c>
      <c r="I452" s="141">
        <v>2</v>
      </c>
      <c r="J452" s="144">
        <f>SUM('เลย '!F20)</f>
        <v>297819.61</v>
      </c>
      <c r="K452" s="145">
        <f>SUM('เลย '!AI20)</f>
        <v>309638.03999999998</v>
      </c>
      <c r="L452" s="146">
        <f>'เลย '!AJ20</f>
        <v>1983869.88</v>
      </c>
      <c r="M452" s="146">
        <f>'เลย '!AK20</f>
        <v>1846103.02</v>
      </c>
      <c r="N452" s="142"/>
      <c r="O452" s="142"/>
      <c r="P452" s="142"/>
      <c r="Q452" s="134">
        <f t="shared" si="41"/>
        <v>137766.85999999987</v>
      </c>
      <c r="R452" s="135">
        <f t="shared" si="42"/>
        <v>996.91953768844212</v>
      </c>
    </row>
    <row r="453" spans="1:18" x14ac:dyDescent="0.35">
      <c r="A453" s="141">
        <v>19</v>
      </c>
      <c r="B453" s="142" t="s">
        <v>60</v>
      </c>
      <c r="C453" s="142" t="s">
        <v>365</v>
      </c>
      <c r="D453" s="142" t="s">
        <v>366</v>
      </c>
      <c r="E453" s="142" t="s">
        <v>367</v>
      </c>
      <c r="F453" s="142" t="s">
        <v>180</v>
      </c>
      <c r="G453" s="142" t="s">
        <v>706</v>
      </c>
      <c r="H453" s="143">
        <v>2504</v>
      </c>
      <c r="I453" s="141">
        <v>2</v>
      </c>
      <c r="J453" s="144">
        <f>SUM('เลย '!F21)</f>
        <v>574676.93999999994</v>
      </c>
      <c r="K453" s="145">
        <f>SUM('เลย '!AI21)</f>
        <v>632789.36999999988</v>
      </c>
      <c r="L453" s="146">
        <f>'เลย '!AJ21</f>
        <v>1797020.06</v>
      </c>
      <c r="M453" s="146">
        <f>'เลย '!AK21</f>
        <v>1758149.0699999998</v>
      </c>
      <c r="N453" s="142"/>
      <c r="O453" s="142"/>
      <c r="P453" s="142"/>
      <c r="Q453" s="134">
        <f t="shared" si="41"/>
        <v>38870.990000000224</v>
      </c>
      <c r="R453" s="135">
        <f t="shared" si="42"/>
        <v>717.65976837060703</v>
      </c>
    </row>
    <row r="454" spans="1:18" x14ac:dyDescent="0.35">
      <c r="A454" s="141">
        <v>20</v>
      </c>
      <c r="B454" s="142" t="s">
        <v>60</v>
      </c>
      <c r="C454" s="142" t="s">
        <v>365</v>
      </c>
      <c r="D454" s="142" t="s">
        <v>366</v>
      </c>
      <c r="E454" s="142" t="s">
        <v>367</v>
      </c>
      <c r="F454" s="142" t="s">
        <v>180</v>
      </c>
      <c r="G454" s="142" t="s">
        <v>707</v>
      </c>
      <c r="H454" s="143">
        <v>2869</v>
      </c>
      <c r="I454" s="141">
        <v>2</v>
      </c>
      <c r="J454" s="144">
        <f>SUM('เลย '!F22)</f>
        <v>182297.45</v>
      </c>
      <c r="K454" s="145">
        <f>SUM('เลย '!AI22)</f>
        <v>391986.19999999995</v>
      </c>
      <c r="L454" s="146">
        <f>'เลย '!AJ22</f>
        <v>1703298.1800000002</v>
      </c>
      <c r="M454" s="146">
        <f>'เลย '!AK22</f>
        <v>1637153.72</v>
      </c>
      <c r="N454" s="142"/>
      <c r="O454" s="142"/>
      <c r="P454" s="142"/>
      <c r="Q454" s="134">
        <f t="shared" si="41"/>
        <v>66144.460000000196</v>
      </c>
      <c r="R454" s="135">
        <f t="shared" si="42"/>
        <v>593.69054722899966</v>
      </c>
    </row>
    <row r="455" spans="1:18" s="153" customFormat="1" x14ac:dyDescent="0.35">
      <c r="A455" s="147">
        <v>1</v>
      </c>
      <c r="B455" s="148" t="s">
        <v>60</v>
      </c>
      <c r="C455" s="148"/>
      <c r="D455" s="148"/>
      <c r="E455" s="148" t="s">
        <v>77</v>
      </c>
      <c r="F455" s="148"/>
      <c r="G455" s="148" t="s">
        <v>369</v>
      </c>
      <c r="H455" s="154">
        <f>SUM(H435:H454)</f>
        <v>73924</v>
      </c>
      <c r="I455" s="147"/>
      <c r="J455" s="150">
        <f>SUM(J435:J454)</f>
        <v>15976492.959999997</v>
      </c>
      <c r="K455" s="150">
        <f t="shared" ref="K455:M455" si="51">SUM(K435:K454)</f>
        <v>17736389.399999999</v>
      </c>
      <c r="L455" s="150">
        <f t="shared" si="51"/>
        <v>45492234.260000005</v>
      </c>
      <c r="M455" s="150">
        <f t="shared" si="51"/>
        <v>40472177.32</v>
      </c>
      <c r="N455" s="148">
        <v>19</v>
      </c>
      <c r="O455" s="148">
        <v>19</v>
      </c>
      <c r="P455" s="148">
        <f>N455-O455</f>
        <v>0</v>
      </c>
      <c r="Q455" s="151">
        <f t="shared" ref="Q455:Q518" si="52">L455-M455</f>
        <v>5020056.9400000051</v>
      </c>
      <c r="R455" s="152">
        <f>L455/H455</f>
        <v>615.39194659379916</v>
      </c>
    </row>
    <row r="456" spans="1:18" x14ac:dyDescent="0.35">
      <c r="A456" s="141">
        <v>1</v>
      </c>
      <c r="B456" s="142" t="s">
        <v>60</v>
      </c>
      <c r="C456" s="142" t="s">
        <v>370</v>
      </c>
      <c r="D456" s="142" t="s">
        <v>81</v>
      </c>
      <c r="E456" s="142" t="s">
        <v>371</v>
      </c>
      <c r="F456" s="142" t="s">
        <v>210</v>
      </c>
      <c r="G456" s="142" t="s">
        <v>372</v>
      </c>
      <c r="H456" s="143"/>
      <c r="I456" s="141"/>
      <c r="J456" s="144"/>
      <c r="K456" s="145"/>
      <c r="L456" s="146"/>
      <c r="M456" s="146"/>
      <c r="N456" s="142"/>
      <c r="O456" s="142"/>
      <c r="P456" s="142"/>
    </row>
    <row r="457" spans="1:18" x14ac:dyDescent="0.35">
      <c r="A457" s="141">
        <v>2</v>
      </c>
      <c r="B457" s="142" t="s">
        <v>60</v>
      </c>
      <c r="C457" s="142" t="s">
        <v>370</v>
      </c>
      <c r="D457" s="142" t="s">
        <v>81</v>
      </c>
      <c r="E457" s="142" t="s">
        <v>371</v>
      </c>
      <c r="F457" s="142" t="s">
        <v>180</v>
      </c>
      <c r="G457" s="142" t="s">
        <v>708</v>
      </c>
      <c r="H457" s="143">
        <v>1771</v>
      </c>
      <c r="I457" s="141">
        <v>2</v>
      </c>
      <c r="J457" s="144">
        <f>'เลย '!F23</f>
        <v>184686.97</v>
      </c>
      <c r="K457" s="145">
        <f>SUM('เลย '!AI23)</f>
        <v>216756.1</v>
      </c>
      <c r="L457" s="146">
        <f>'เลย '!AJ23</f>
        <v>1249463.79</v>
      </c>
      <c r="M457" s="146">
        <f>'เลย '!AK23</f>
        <v>1171006.1600000001</v>
      </c>
      <c r="N457" s="142"/>
      <c r="O457" s="142"/>
      <c r="P457" s="142"/>
      <c r="Q457" s="134">
        <f t="shared" si="52"/>
        <v>78457.629999999888</v>
      </c>
      <c r="R457" s="135">
        <f t="shared" ref="R457:R518" si="53">L457/H457</f>
        <v>705.51315076228127</v>
      </c>
    </row>
    <row r="458" spans="1:18" x14ac:dyDescent="0.35">
      <c r="A458" s="141">
        <v>3</v>
      </c>
      <c r="B458" s="142" t="s">
        <v>60</v>
      </c>
      <c r="C458" s="142" t="s">
        <v>370</v>
      </c>
      <c r="D458" s="142" t="s">
        <v>81</v>
      </c>
      <c r="E458" s="142" t="s">
        <v>371</v>
      </c>
      <c r="F458" s="142" t="s">
        <v>180</v>
      </c>
      <c r="G458" s="142" t="s">
        <v>709</v>
      </c>
      <c r="H458" s="143">
        <v>5076</v>
      </c>
      <c r="I458" s="141">
        <v>4</v>
      </c>
      <c r="J458" s="144">
        <f>'เลย '!F24</f>
        <v>966162.09</v>
      </c>
      <c r="K458" s="145">
        <f>SUM('เลย '!AI24)</f>
        <v>996899.23999999987</v>
      </c>
      <c r="L458" s="146">
        <f>'เลย '!AJ24</f>
        <v>3029790.7199999997</v>
      </c>
      <c r="M458" s="146">
        <f>'เลย '!AK24</f>
        <v>2694888.0500000003</v>
      </c>
      <c r="N458" s="142"/>
      <c r="O458" s="142"/>
      <c r="P458" s="142"/>
      <c r="Q458" s="134">
        <f t="shared" si="52"/>
        <v>334902.66999999946</v>
      </c>
      <c r="R458" s="135">
        <f t="shared" si="53"/>
        <v>596.88548463356972</v>
      </c>
    </row>
    <row r="459" spans="1:18" x14ac:dyDescent="0.35">
      <c r="A459" s="141">
        <v>4</v>
      </c>
      <c r="B459" s="142" t="s">
        <v>60</v>
      </c>
      <c r="C459" s="142" t="s">
        <v>370</v>
      </c>
      <c r="D459" s="142" t="s">
        <v>81</v>
      </c>
      <c r="E459" s="142" t="s">
        <v>371</v>
      </c>
      <c r="F459" s="142" t="s">
        <v>180</v>
      </c>
      <c r="G459" s="142" t="s">
        <v>710</v>
      </c>
      <c r="H459" s="143">
        <v>1132</v>
      </c>
      <c r="I459" s="141">
        <v>1</v>
      </c>
      <c r="J459" s="144">
        <f>'เลย '!F25</f>
        <v>291713.73</v>
      </c>
      <c r="K459" s="145">
        <f>SUM('เลย '!AI25)</f>
        <v>299212.83</v>
      </c>
      <c r="L459" s="146">
        <f>'เลย '!AJ25</f>
        <v>1466595.2</v>
      </c>
      <c r="M459" s="146">
        <f>'เลย '!AK25</f>
        <v>1398640.94</v>
      </c>
      <c r="N459" s="142"/>
      <c r="O459" s="142"/>
      <c r="P459" s="142"/>
      <c r="Q459" s="134">
        <f t="shared" si="52"/>
        <v>67954.260000000009</v>
      </c>
      <c r="R459" s="135">
        <f t="shared" si="53"/>
        <v>1295.5787985865725</v>
      </c>
    </row>
    <row r="460" spans="1:18" x14ac:dyDescent="0.35">
      <c r="A460" s="141">
        <v>5</v>
      </c>
      <c r="B460" s="142" t="s">
        <v>60</v>
      </c>
      <c r="C460" s="142" t="s">
        <v>370</v>
      </c>
      <c r="D460" s="142" t="s">
        <v>81</v>
      </c>
      <c r="E460" s="142" t="s">
        <v>371</v>
      </c>
      <c r="F460" s="142" t="s">
        <v>180</v>
      </c>
      <c r="G460" s="142" t="s">
        <v>711</v>
      </c>
      <c r="H460" s="143">
        <v>2987</v>
      </c>
      <c r="I460" s="141">
        <v>2</v>
      </c>
      <c r="J460" s="144">
        <f>'เลย '!F26</f>
        <v>436791.54</v>
      </c>
      <c r="K460" s="145">
        <f>SUM('เลย '!AI26)</f>
        <v>448556.05999999994</v>
      </c>
      <c r="L460" s="146">
        <f>'เลย '!AJ26</f>
        <v>1208894.95</v>
      </c>
      <c r="M460" s="146">
        <f>'เลย '!AK26</f>
        <v>1071924.92</v>
      </c>
      <c r="N460" s="142"/>
      <c r="O460" s="142"/>
      <c r="P460" s="142"/>
      <c r="Q460" s="134">
        <f t="shared" si="52"/>
        <v>136970.03000000003</v>
      </c>
      <c r="R460" s="135">
        <f t="shared" si="53"/>
        <v>404.71876464680281</v>
      </c>
    </row>
    <row r="461" spans="1:18" x14ac:dyDescent="0.35">
      <c r="A461" s="141">
        <v>6</v>
      </c>
      <c r="B461" s="142" t="s">
        <v>60</v>
      </c>
      <c r="C461" s="142" t="s">
        <v>370</v>
      </c>
      <c r="D461" s="142" t="s">
        <v>81</v>
      </c>
      <c r="E461" s="142" t="s">
        <v>371</v>
      </c>
      <c r="F461" s="142" t="s">
        <v>180</v>
      </c>
      <c r="G461" s="142" t="s">
        <v>712</v>
      </c>
      <c r="H461" s="143">
        <v>2340</v>
      </c>
      <c r="I461" s="141">
        <v>2</v>
      </c>
      <c r="J461" s="144">
        <f>'เลย '!F27</f>
        <v>442099.19</v>
      </c>
      <c r="K461" s="145">
        <f>SUM('เลย '!AI27)</f>
        <v>475461.96</v>
      </c>
      <c r="L461" s="146">
        <f>'เลย '!AJ27</f>
        <v>2167532.8200000003</v>
      </c>
      <c r="M461" s="146">
        <f>'เลย '!AK27</f>
        <v>1850002.63</v>
      </c>
      <c r="N461" s="142"/>
      <c r="O461" s="142"/>
      <c r="P461" s="142"/>
      <c r="Q461" s="134">
        <f t="shared" si="52"/>
        <v>317530.19000000041</v>
      </c>
      <c r="R461" s="135">
        <f t="shared" si="53"/>
        <v>926.29607692307707</v>
      </c>
    </row>
    <row r="462" spans="1:18" s="153" customFormat="1" x14ac:dyDescent="0.35">
      <c r="A462" s="147">
        <v>2</v>
      </c>
      <c r="B462" s="148" t="s">
        <v>60</v>
      </c>
      <c r="C462" s="148"/>
      <c r="D462" s="148"/>
      <c r="E462" s="148" t="s">
        <v>77</v>
      </c>
      <c r="F462" s="148"/>
      <c r="G462" s="148" t="s">
        <v>373</v>
      </c>
      <c r="H462" s="154">
        <f>SUM(H456:H461)</f>
        <v>13306</v>
      </c>
      <c r="I462" s="147"/>
      <c r="J462" s="150">
        <f>SUM(J456:J461)</f>
        <v>2321453.52</v>
      </c>
      <c r="K462" s="150">
        <f t="shared" ref="K462:M462" si="54">SUM(K456:K461)</f>
        <v>2436886.19</v>
      </c>
      <c r="L462" s="150">
        <f t="shared" si="54"/>
        <v>9122277.4800000004</v>
      </c>
      <c r="M462" s="150">
        <f t="shared" si="54"/>
        <v>8186462.7000000002</v>
      </c>
      <c r="N462" s="148">
        <v>5</v>
      </c>
      <c r="O462" s="148">
        <v>5</v>
      </c>
      <c r="P462" s="148">
        <f>N462-O462</f>
        <v>0</v>
      </c>
      <c r="Q462" s="151">
        <f t="shared" si="52"/>
        <v>935814.78000000026</v>
      </c>
      <c r="R462" s="152">
        <f>L462/H462</f>
        <v>685.5762422967083</v>
      </c>
    </row>
    <row r="463" spans="1:18" x14ac:dyDescent="0.35">
      <c r="A463" s="141">
        <v>1</v>
      </c>
      <c r="B463" s="142" t="s">
        <v>60</v>
      </c>
      <c r="C463" s="142" t="s">
        <v>374</v>
      </c>
      <c r="D463" s="142" t="s">
        <v>88</v>
      </c>
      <c r="E463" s="142" t="s">
        <v>375</v>
      </c>
      <c r="F463" s="142" t="s">
        <v>210</v>
      </c>
      <c r="G463" s="142" t="s">
        <v>376</v>
      </c>
      <c r="H463" s="143"/>
      <c r="I463" s="141"/>
      <c r="J463" s="144"/>
      <c r="K463" s="145"/>
      <c r="L463" s="146"/>
      <c r="M463" s="146"/>
      <c r="N463" s="142"/>
      <c r="O463" s="142"/>
      <c r="P463" s="142"/>
    </row>
    <row r="464" spans="1:18" x14ac:dyDescent="0.35">
      <c r="A464" s="141">
        <v>2</v>
      </c>
      <c r="B464" s="142" t="s">
        <v>60</v>
      </c>
      <c r="C464" s="142" t="s">
        <v>374</v>
      </c>
      <c r="D464" s="142" t="s">
        <v>88</v>
      </c>
      <c r="E464" s="142" t="s">
        <v>375</v>
      </c>
      <c r="F464" s="142" t="s">
        <v>180</v>
      </c>
      <c r="G464" s="142" t="s">
        <v>713</v>
      </c>
      <c r="H464" s="143">
        <v>4716</v>
      </c>
      <c r="I464" s="141">
        <v>4</v>
      </c>
      <c r="J464" s="144">
        <f>'เลย '!F28</f>
        <v>495388.11</v>
      </c>
      <c r="K464" s="145">
        <f>SUM('เลย '!AI28)</f>
        <v>535586.96000000008</v>
      </c>
      <c r="L464" s="146">
        <f>'เลย '!AJ28</f>
        <v>3645667.65</v>
      </c>
      <c r="M464" s="146">
        <f>'เลย '!AK28</f>
        <v>3359088.84</v>
      </c>
      <c r="N464" s="142"/>
      <c r="O464" s="142"/>
      <c r="P464" s="142"/>
      <c r="Q464" s="134">
        <f t="shared" si="52"/>
        <v>286578.81000000006</v>
      </c>
      <c r="R464" s="135">
        <f t="shared" si="53"/>
        <v>773.04233460559794</v>
      </c>
    </row>
    <row r="465" spans="1:18" x14ac:dyDescent="0.35">
      <c r="A465" s="141">
        <v>3</v>
      </c>
      <c r="B465" s="142" t="s">
        <v>60</v>
      </c>
      <c r="C465" s="142" t="s">
        <v>374</v>
      </c>
      <c r="D465" s="142" t="s">
        <v>88</v>
      </c>
      <c r="E465" s="142" t="s">
        <v>375</v>
      </c>
      <c r="F465" s="142" t="s">
        <v>180</v>
      </c>
      <c r="G465" s="142" t="s">
        <v>714</v>
      </c>
      <c r="H465" s="143">
        <v>2694</v>
      </c>
      <c r="I465" s="141">
        <v>2</v>
      </c>
      <c r="J465" s="144">
        <f>'เลย '!F29</f>
        <v>364869.23</v>
      </c>
      <c r="K465" s="145">
        <f>SUM('เลย '!AI29)</f>
        <v>472748.55</v>
      </c>
      <c r="L465" s="146">
        <f>'เลย '!AJ29</f>
        <v>1656695.9</v>
      </c>
      <c r="M465" s="146">
        <f>'เลย '!AK29</f>
        <v>1416376.82</v>
      </c>
      <c r="N465" s="142"/>
      <c r="O465" s="142"/>
      <c r="P465" s="142"/>
      <c r="Q465" s="134">
        <f t="shared" si="52"/>
        <v>240319.07999999984</v>
      </c>
      <c r="R465" s="135">
        <f t="shared" si="53"/>
        <v>614.95764662212321</v>
      </c>
    </row>
    <row r="466" spans="1:18" x14ac:dyDescent="0.35">
      <c r="A466" s="141">
        <v>4</v>
      </c>
      <c r="B466" s="142" t="s">
        <v>60</v>
      </c>
      <c r="C466" s="142" t="s">
        <v>374</v>
      </c>
      <c r="D466" s="142" t="s">
        <v>88</v>
      </c>
      <c r="E466" s="142" t="s">
        <v>375</v>
      </c>
      <c r="F466" s="142" t="s">
        <v>180</v>
      </c>
      <c r="G466" s="142" t="s">
        <v>715</v>
      </c>
      <c r="H466" s="143">
        <v>3656</v>
      </c>
      <c r="I466" s="141">
        <v>3</v>
      </c>
      <c r="J466" s="144">
        <f>'เลย '!F30</f>
        <v>627363.15</v>
      </c>
      <c r="K466" s="145">
        <f>SUM('เลย '!AI30)</f>
        <v>709411.52</v>
      </c>
      <c r="L466" s="146">
        <f>'เลย '!AJ30</f>
        <v>2051404.47</v>
      </c>
      <c r="M466" s="146">
        <f>'เลย '!AK30</f>
        <v>1725422.28</v>
      </c>
      <c r="N466" s="142"/>
      <c r="O466" s="142"/>
      <c r="P466" s="142"/>
      <c r="Q466" s="134">
        <f t="shared" si="52"/>
        <v>325982.18999999994</v>
      </c>
      <c r="R466" s="135">
        <f t="shared" si="53"/>
        <v>561.10625547045947</v>
      </c>
    </row>
    <row r="467" spans="1:18" x14ac:dyDescent="0.35">
      <c r="A467" s="141">
        <v>5</v>
      </c>
      <c r="B467" s="142" t="s">
        <v>60</v>
      </c>
      <c r="C467" s="142" t="s">
        <v>374</v>
      </c>
      <c r="D467" s="142" t="s">
        <v>88</v>
      </c>
      <c r="E467" s="142" t="s">
        <v>375</v>
      </c>
      <c r="F467" s="142" t="s">
        <v>180</v>
      </c>
      <c r="G467" s="142" t="s">
        <v>716</v>
      </c>
      <c r="H467" s="143">
        <v>4918</v>
      </c>
      <c r="I467" s="141">
        <v>4</v>
      </c>
      <c r="J467" s="144">
        <f>'เลย '!F31</f>
        <v>353722.5</v>
      </c>
      <c r="K467" s="145">
        <f>SUM('เลย '!AI31)</f>
        <v>424469.72</v>
      </c>
      <c r="L467" s="146">
        <f>'เลย '!AJ31</f>
        <v>2257704.8199999998</v>
      </c>
      <c r="M467" s="146">
        <f>'เลย '!AK31</f>
        <v>2418706.6199999996</v>
      </c>
      <c r="N467" s="142"/>
      <c r="O467" s="142"/>
      <c r="P467" s="142"/>
      <c r="Q467" s="134">
        <f t="shared" si="52"/>
        <v>-161001.79999999981</v>
      </c>
      <c r="R467" s="135">
        <f t="shared" si="53"/>
        <v>459.06970719804798</v>
      </c>
    </row>
    <row r="468" spans="1:18" x14ac:dyDescent="0.35">
      <c r="A468" s="141">
        <v>6</v>
      </c>
      <c r="B468" s="142" t="s">
        <v>60</v>
      </c>
      <c r="C468" s="142" t="s">
        <v>374</v>
      </c>
      <c r="D468" s="142" t="s">
        <v>88</v>
      </c>
      <c r="E468" s="142" t="s">
        <v>375</v>
      </c>
      <c r="F468" s="142" t="s">
        <v>180</v>
      </c>
      <c r="G468" s="142" t="s">
        <v>717</v>
      </c>
      <c r="H468" s="143">
        <v>2308</v>
      </c>
      <c r="I468" s="141">
        <v>2</v>
      </c>
      <c r="J468" s="144">
        <f>'เลย '!F32</f>
        <v>408077.37</v>
      </c>
      <c r="K468" s="145">
        <f>SUM('เลย '!AI32)</f>
        <v>472373.83999999997</v>
      </c>
      <c r="L468" s="146">
        <f>'เลย '!AJ32</f>
        <v>2383586.2800000003</v>
      </c>
      <c r="M468" s="146">
        <f>'เลย '!AK32</f>
        <v>2158414.0299999998</v>
      </c>
      <c r="N468" s="142"/>
      <c r="O468" s="142"/>
      <c r="P468" s="142"/>
      <c r="Q468" s="134">
        <f t="shared" si="52"/>
        <v>225172.25000000047</v>
      </c>
      <c r="R468" s="135">
        <f t="shared" si="53"/>
        <v>1032.7496880415945</v>
      </c>
    </row>
    <row r="469" spans="1:18" x14ac:dyDescent="0.35">
      <c r="A469" s="141">
        <v>7</v>
      </c>
      <c r="B469" s="142" t="s">
        <v>60</v>
      </c>
      <c r="C469" s="142" t="s">
        <v>374</v>
      </c>
      <c r="D469" s="142" t="s">
        <v>88</v>
      </c>
      <c r="E469" s="142" t="s">
        <v>375</v>
      </c>
      <c r="F469" s="142" t="s">
        <v>180</v>
      </c>
      <c r="G469" s="142" t="s">
        <v>718</v>
      </c>
      <c r="H469" s="143">
        <v>1606</v>
      </c>
      <c r="I469" s="141">
        <v>2</v>
      </c>
      <c r="J469" s="144">
        <f>'เลย '!F33</f>
        <v>601221.53</v>
      </c>
      <c r="K469" s="145">
        <f>SUM('เลย '!AI33)</f>
        <v>654789.89</v>
      </c>
      <c r="L469" s="146">
        <f>'เลย '!AJ33</f>
        <v>1270403.01</v>
      </c>
      <c r="M469" s="146">
        <f>'เลย '!AK33</f>
        <v>1200768.7</v>
      </c>
      <c r="N469" s="142"/>
      <c r="O469" s="142"/>
      <c r="P469" s="142"/>
      <c r="Q469" s="134">
        <f t="shared" si="52"/>
        <v>69634.310000000056</v>
      </c>
      <c r="R469" s="135">
        <f t="shared" si="53"/>
        <v>791.03549813200493</v>
      </c>
    </row>
    <row r="470" spans="1:18" x14ac:dyDescent="0.35">
      <c r="A470" s="141">
        <v>8</v>
      </c>
      <c r="B470" s="142" t="s">
        <v>60</v>
      </c>
      <c r="C470" s="142" t="s">
        <v>374</v>
      </c>
      <c r="D470" s="142" t="s">
        <v>88</v>
      </c>
      <c r="E470" s="142" t="s">
        <v>375</v>
      </c>
      <c r="F470" s="142" t="s">
        <v>180</v>
      </c>
      <c r="G470" s="142" t="s">
        <v>719</v>
      </c>
      <c r="H470" s="143">
        <v>2622</v>
      </c>
      <c r="I470" s="141">
        <v>2</v>
      </c>
      <c r="J470" s="144">
        <f>'เลย '!F34</f>
        <v>236514.55</v>
      </c>
      <c r="K470" s="145">
        <f>SUM('เลย '!AI34)</f>
        <v>260188.62</v>
      </c>
      <c r="L470" s="146">
        <f>'เลย '!AJ34</f>
        <v>2363307.19</v>
      </c>
      <c r="M470" s="146">
        <f>'เลย '!AK34</f>
        <v>2216302.06</v>
      </c>
      <c r="N470" s="142"/>
      <c r="O470" s="142"/>
      <c r="P470" s="142"/>
      <c r="Q470" s="134">
        <f t="shared" si="52"/>
        <v>147005.12999999989</v>
      </c>
      <c r="R470" s="135">
        <f t="shared" si="53"/>
        <v>901.33760106788714</v>
      </c>
    </row>
    <row r="471" spans="1:18" x14ac:dyDescent="0.35">
      <c r="A471" s="141">
        <v>9</v>
      </c>
      <c r="B471" s="142" t="s">
        <v>60</v>
      </c>
      <c r="C471" s="142" t="s">
        <v>374</v>
      </c>
      <c r="D471" s="142" t="s">
        <v>88</v>
      </c>
      <c r="E471" s="142" t="s">
        <v>375</v>
      </c>
      <c r="F471" s="142" t="s">
        <v>180</v>
      </c>
      <c r="G471" s="142" t="s">
        <v>720</v>
      </c>
      <c r="H471" s="143">
        <v>2397</v>
      </c>
      <c r="I471" s="141">
        <v>2</v>
      </c>
      <c r="J471" s="144">
        <f>'เลย '!F35</f>
        <v>371589.03</v>
      </c>
      <c r="K471" s="145">
        <f>SUM('เลย '!AI35)</f>
        <v>407962.68000000005</v>
      </c>
      <c r="L471" s="146">
        <f>'เลย '!AJ35</f>
        <v>1541779.81</v>
      </c>
      <c r="M471" s="146">
        <f>'เลย '!AK35</f>
        <v>1299797.3600000001</v>
      </c>
      <c r="N471" s="142"/>
      <c r="O471" s="142"/>
      <c r="P471" s="142"/>
      <c r="Q471" s="134">
        <f t="shared" si="52"/>
        <v>241982.44999999995</v>
      </c>
      <c r="R471" s="135">
        <f t="shared" si="53"/>
        <v>643.21226950354617</v>
      </c>
    </row>
    <row r="472" spans="1:18" x14ac:dyDescent="0.35">
      <c r="A472" s="141">
        <v>10</v>
      </c>
      <c r="B472" s="142" t="s">
        <v>60</v>
      </c>
      <c r="C472" s="142" t="s">
        <v>374</v>
      </c>
      <c r="D472" s="142" t="s">
        <v>88</v>
      </c>
      <c r="E472" s="142" t="s">
        <v>375</v>
      </c>
      <c r="F472" s="142" t="s">
        <v>180</v>
      </c>
      <c r="G472" s="142" t="s">
        <v>721</v>
      </c>
      <c r="H472" s="143">
        <v>1711</v>
      </c>
      <c r="I472" s="141">
        <v>2</v>
      </c>
      <c r="J472" s="144">
        <f>'เลย '!F36</f>
        <v>292428.65999999997</v>
      </c>
      <c r="K472" s="145">
        <f>SUM('เลย '!AI36)</f>
        <v>315921.24</v>
      </c>
      <c r="L472" s="146">
        <f>'เลย '!AJ36</f>
        <v>2081447.25</v>
      </c>
      <c r="M472" s="146">
        <f>'เลย '!AK36</f>
        <v>1765979.1</v>
      </c>
      <c r="N472" s="142"/>
      <c r="O472" s="142"/>
      <c r="P472" s="142"/>
      <c r="Q472" s="134">
        <f t="shared" si="52"/>
        <v>315468.14999999991</v>
      </c>
      <c r="R472" s="135">
        <f t="shared" si="53"/>
        <v>1216.5092051431911</v>
      </c>
    </row>
    <row r="473" spans="1:18" x14ac:dyDescent="0.35">
      <c r="A473" s="141">
        <v>11</v>
      </c>
      <c r="B473" s="142" t="s">
        <v>60</v>
      </c>
      <c r="C473" s="142" t="s">
        <v>374</v>
      </c>
      <c r="D473" s="142" t="s">
        <v>88</v>
      </c>
      <c r="E473" s="142" t="s">
        <v>375</v>
      </c>
      <c r="F473" s="142" t="s">
        <v>180</v>
      </c>
      <c r="G473" s="142" t="s">
        <v>722</v>
      </c>
      <c r="H473" s="143">
        <v>2477</v>
      </c>
      <c r="I473" s="141">
        <v>2</v>
      </c>
      <c r="J473" s="144">
        <f>'เลย '!F37</f>
        <v>366608.06</v>
      </c>
      <c r="K473" s="145">
        <f>SUM('เลย '!AI37)</f>
        <v>344642.58999999997</v>
      </c>
      <c r="L473" s="146">
        <f>'เลย '!AJ37</f>
        <v>1867740.28</v>
      </c>
      <c r="M473" s="146">
        <f>'เลย '!AK37</f>
        <v>1671200.17</v>
      </c>
      <c r="N473" s="142"/>
      <c r="O473" s="142"/>
      <c r="P473" s="142"/>
      <c r="Q473" s="134">
        <f t="shared" si="52"/>
        <v>196540.1100000001</v>
      </c>
      <c r="R473" s="135">
        <f t="shared" si="53"/>
        <v>754.03321760193785</v>
      </c>
    </row>
    <row r="474" spans="1:18" x14ac:dyDescent="0.35">
      <c r="A474" s="141">
        <v>12</v>
      </c>
      <c r="B474" s="142" t="s">
        <v>60</v>
      </c>
      <c r="C474" s="142" t="s">
        <v>374</v>
      </c>
      <c r="D474" s="142" t="s">
        <v>88</v>
      </c>
      <c r="E474" s="142" t="s">
        <v>375</v>
      </c>
      <c r="F474" s="142" t="s">
        <v>180</v>
      </c>
      <c r="G474" s="142" t="s">
        <v>723</v>
      </c>
      <c r="H474" s="143">
        <v>1987</v>
      </c>
      <c r="I474" s="141">
        <v>2</v>
      </c>
      <c r="J474" s="144">
        <f>'เลย '!F38</f>
        <v>297167.27</v>
      </c>
      <c r="K474" s="145">
        <f>SUM('เลย '!AI38)</f>
        <v>276229.21000000002</v>
      </c>
      <c r="L474" s="146">
        <f>'เลย '!AJ38</f>
        <v>2224525.42</v>
      </c>
      <c r="M474" s="146">
        <f>'เลย '!AK38</f>
        <v>2233950.06</v>
      </c>
      <c r="N474" s="142"/>
      <c r="O474" s="142"/>
      <c r="P474" s="142"/>
      <c r="Q474" s="134">
        <f t="shared" si="52"/>
        <v>-9424.6400000001304</v>
      </c>
      <c r="R474" s="135">
        <f t="shared" si="53"/>
        <v>1119.5397181680926</v>
      </c>
    </row>
    <row r="475" spans="1:18" x14ac:dyDescent="0.35">
      <c r="A475" s="141">
        <v>13</v>
      </c>
      <c r="B475" s="142" t="s">
        <v>60</v>
      </c>
      <c r="C475" s="142" t="s">
        <v>374</v>
      </c>
      <c r="D475" s="142" t="s">
        <v>88</v>
      </c>
      <c r="E475" s="142" t="s">
        <v>375</v>
      </c>
      <c r="F475" s="142" t="s">
        <v>180</v>
      </c>
      <c r="G475" s="142" t="s">
        <v>724</v>
      </c>
      <c r="H475" s="143">
        <v>3047</v>
      </c>
      <c r="I475" s="141">
        <v>3</v>
      </c>
      <c r="J475" s="144">
        <f>'เลย '!F39</f>
        <v>813485.75</v>
      </c>
      <c r="K475" s="145">
        <f>SUM('เลย '!AI39)</f>
        <v>828336.18</v>
      </c>
      <c r="L475" s="146">
        <f>'เลย '!AJ39</f>
        <v>1884319.36</v>
      </c>
      <c r="M475" s="146">
        <f>'เลย '!AK39</f>
        <v>1729104.52</v>
      </c>
      <c r="N475" s="142"/>
      <c r="O475" s="142"/>
      <c r="P475" s="142"/>
      <c r="Q475" s="134">
        <f t="shared" si="52"/>
        <v>155214.84000000008</v>
      </c>
      <c r="R475" s="135">
        <f t="shared" si="53"/>
        <v>618.4179061371841</v>
      </c>
    </row>
    <row r="476" spans="1:18" x14ac:dyDescent="0.35">
      <c r="A476" s="141">
        <v>14</v>
      </c>
      <c r="B476" s="142" t="s">
        <v>60</v>
      </c>
      <c r="C476" s="142" t="s">
        <v>374</v>
      </c>
      <c r="D476" s="142" t="s">
        <v>88</v>
      </c>
      <c r="E476" s="142" t="s">
        <v>375</v>
      </c>
      <c r="F476" s="142" t="s">
        <v>180</v>
      </c>
      <c r="G476" s="142" t="s">
        <v>725</v>
      </c>
      <c r="H476" s="143">
        <v>2101</v>
      </c>
      <c r="I476" s="141">
        <v>2</v>
      </c>
      <c r="J476" s="144">
        <f>'เลย '!F40</f>
        <v>396198.53</v>
      </c>
      <c r="K476" s="145">
        <f>SUM('เลย '!AI40)</f>
        <v>433764.69</v>
      </c>
      <c r="L476" s="146">
        <f>'เลย '!AJ40</f>
        <v>2597162.62</v>
      </c>
      <c r="M476" s="146">
        <f>'เลย '!AK40</f>
        <v>2446162.5</v>
      </c>
      <c r="N476" s="142"/>
      <c r="O476" s="142"/>
      <c r="P476" s="142"/>
      <c r="Q476" s="134">
        <f t="shared" si="52"/>
        <v>151000.12000000011</v>
      </c>
      <c r="R476" s="135">
        <f t="shared" si="53"/>
        <v>1236.1554593050928</v>
      </c>
    </row>
    <row r="477" spans="1:18" x14ac:dyDescent="0.35">
      <c r="A477" s="141">
        <v>15</v>
      </c>
      <c r="B477" s="142" t="s">
        <v>60</v>
      </c>
      <c r="C477" s="142" t="s">
        <v>374</v>
      </c>
      <c r="D477" s="142" t="s">
        <v>88</v>
      </c>
      <c r="E477" s="142" t="s">
        <v>375</v>
      </c>
      <c r="F477" s="142" t="s">
        <v>180</v>
      </c>
      <c r="G477" s="142" t="s">
        <v>726</v>
      </c>
      <c r="H477" s="143">
        <v>1995</v>
      </c>
      <c r="I477" s="141">
        <v>2</v>
      </c>
      <c r="J477" s="144">
        <f>'เลย '!F41</f>
        <v>429061.96</v>
      </c>
      <c r="K477" s="145">
        <f>SUM('เลย '!AI41)</f>
        <v>406291.20000000001</v>
      </c>
      <c r="L477" s="146">
        <f>'เลย '!AJ41</f>
        <v>2014767.26</v>
      </c>
      <c r="M477" s="146">
        <f>'เลย '!AK41</f>
        <v>1855357.2100000002</v>
      </c>
      <c r="N477" s="142"/>
      <c r="O477" s="142"/>
      <c r="P477" s="142"/>
      <c r="Q477" s="134">
        <f t="shared" si="52"/>
        <v>159410.04999999981</v>
      </c>
      <c r="R477" s="135">
        <f t="shared" si="53"/>
        <v>1009.9084010025063</v>
      </c>
    </row>
    <row r="478" spans="1:18" s="153" customFormat="1" x14ac:dyDescent="0.35">
      <c r="A478" s="147">
        <v>3</v>
      </c>
      <c r="B478" s="148" t="s">
        <v>60</v>
      </c>
      <c r="C478" s="148"/>
      <c r="D478" s="148"/>
      <c r="E478" s="148" t="s">
        <v>77</v>
      </c>
      <c r="F478" s="148"/>
      <c r="G478" s="148" t="s">
        <v>377</v>
      </c>
      <c r="H478" s="154">
        <f>SUM(H463:H477)</f>
        <v>38235</v>
      </c>
      <c r="I478" s="147"/>
      <c r="J478" s="150">
        <f>SUM(J463:J477)</f>
        <v>6053695.7000000002</v>
      </c>
      <c r="K478" s="150">
        <f t="shared" ref="K478:M478" si="55">SUM(K463:K477)</f>
        <v>6542716.8900000006</v>
      </c>
      <c r="L478" s="150">
        <f t="shared" si="55"/>
        <v>29840511.32</v>
      </c>
      <c r="M478" s="150">
        <f t="shared" si="55"/>
        <v>27496630.269999996</v>
      </c>
      <c r="N478" s="148">
        <v>14</v>
      </c>
      <c r="O478" s="148">
        <v>14</v>
      </c>
      <c r="P478" s="148">
        <f>N478-O478</f>
        <v>0</v>
      </c>
      <c r="Q478" s="151">
        <f t="shared" si="52"/>
        <v>2343881.0500000045</v>
      </c>
      <c r="R478" s="152">
        <f>L478/H478</f>
        <v>780.45014567804367</v>
      </c>
    </row>
    <row r="479" spans="1:18" x14ac:dyDescent="0.35">
      <c r="A479" s="141">
        <v>1</v>
      </c>
      <c r="B479" s="142" t="s">
        <v>60</v>
      </c>
      <c r="C479" s="142" t="s">
        <v>378</v>
      </c>
      <c r="D479" s="142" t="s">
        <v>95</v>
      </c>
      <c r="E479" s="142" t="s">
        <v>379</v>
      </c>
      <c r="F479" s="142" t="s">
        <v>210</v>
      </c>
      <c r="G479" s="142" t="s">
        <v>380</v>
      </c>
      <c r="H479" s="143"/>
      <c r="I479" s="141"/>
      <c r="J479" s="144"/>
      <c r="K479" s="145"/>
      <c r="L479" s="146"/>
      <c r="M479" s="146"/>
      <c r="N479" s="142"/>
      <c r="O479" s="142"/>
      <c r="P479" s="142"/>
    </row>
    <row r="480" spans="1:18" x14ac:dyDescent="0.35">
      <c r="A480" s="141">
        <v>2</v>
      </c>
      <c r="B480" s="142" t="s">
        <v>60</v>
      </c>
      <c r="C480" s="142" t="s">
        <v>378</v>
      </c>
      <c r="D480" s="142" t="s">
        <v>95</v>
      </c>
      <c r="E480" s="142" t="s">
        <v>379</v>
      </c>
      <c r="F480" s="142" t="s">
        <v>180</v>
      </c>
      <c r="G480" s="142" t="s">
        <v>727</v>
      </c>
      <c r="H480" s="143">
        <v>3634</v>
      </c>
      <c r="I480" s="141">
        <v>3</v>
      </c>
      <c r="J480" s="144">
        <f>'เลย '!F42</f>
        <v>861697.19</v>
      </c>
      <c r="K480" s="145">
        <f>SUM('เลย '!AI42)</f>
        <v>844824.15</v>
      </c>
      <c r="L480" s="146">
        <f>'เลย '!AJ42</f>
        <v>1804957.76</v>
      </c>
      <c r="M480" s="146">
        <f>'เลย '!AK42</f>
        <v>1885458.05</v>
      </c>
      <c r="N480" s="142"/>
      <c r="O480" s="142"/>
      <c r="P480" s="142"/>
      <c r="Q480" s="134">
        <f t="shared" si="52"/>
        <v>-80500.290000000037</v>
      </c>
      <c r="R480" s="135">
        <f t="shared" si="53"/>
        <v>496.68623004953218</v>
      </c>
    </row>
    <row r="481" spans="1:18" x14ac:dyDescent="0.35">
      <c r="A481" s="141">
        <v>3</v>
      </c>
      <c r="B481" s="142" t="s">
        <v>60</v>
      </c>
      <c r="C481" s="142" t="s">
        <v>378</v>
      </c>
      <c r="D481" s="142" t="s">
        <v>95</v>
      </c>
      <c r="E481" s="142" t="s">
        <v>379</v>
      </c>
      <c r="F481" s="142" t="s">
        <v>180</v>
      </c>
      <c r="G481" s="142" t="s">
        <v>728</v>
      </c>
      <c r="H481" s="143">
        <v>4970</v>
      </c>
      <c r="I481" s="141">
        <v>4</v>
      </c>
      <c r="J481" s="144">
        <f>'เลย '!F43</f>
        <v>325801.63</v>
      </c>
      <c r="K481" s="145">
        <f>SUM('เลย '!AI43)</f>
        <v>445193.04</v>
      </c>
      <c r="L481" s="146">
        <f>'เลย '!AJ43</f>
        <v>3188017.6399999997</v>
      </c>
      <c r="M481" s="146">
        <f>'เลย '!AK43</f>
        <v>2749818.6799999997</v>
      </c>
      <c r="N481" s="142"/>
      <c r="O481" s="142"/>
      <c r="P481" s="142"/>
      <c r="Q481" s="134">
        <f t="shared" si="52"/>
        <v>438198.95999999996</v>
      </c>
      <c r="R481" s="135">
        <f t="shared" si="53"/>
        <v>641.45224144869212</v>
      </c>
    </row>
    <row r="482" spans="1:18" x14ac:dyDescent="0.35">
      <c r="A482" s="141">
        <v>4</v>
      </c>
      <c r="B482" s="142" t="s">
        <v>60</v>
      </c>
      <c r="C482" s="142" t="s">
        <v>378</v>
      </c>
      <c r="D482" s="142" t="s">
        <v>95</v>
      </c>
      <c r="E482" s="142" t="s">
        <v>379</v>
      </c>
      <c r="F482" s="142" t="s">
        <v>180</v>
      </c>
      <c r="G482" s="142" t="s">
        <v>729</v>
      </c>
      <c r="H482" s="143">
        <v>3463</v>
      </c>
      <c r="I482" s="141">
        <v>3</v>
      </c>
      <c r="J482" s="144">
        <f>'เลย '!F44</f>
        <v>436461.78</v>
      </c>
      <c r="K482" s="145">
        <f>SUM('เลย '!AI44)</f>
        <v>515345.64000000007</v>
      </c>
      <c r="L482" s="146">
        <f>'เลย '!AJ44</f>
        <v>1890526.72</v>
      </c>
      <c r="M482" s="146">
        <f>'เลย '!AK44</f>
        <v>1778210.16</v>
      </c>
      <c r="N482" s="142"/>
      <c r="O482" s="142"/>
      <c r="P482" s="142"/>
      <c r="Q482" s="134">
        <f t="shared" si="52"/>
        <v>112316.56000000006</v>
      </c>
      <c r="R482" s="135">
        <f t="shared" si="53"/>
        <v>545.92166329771874</v>
      </c>
    </row>
    <row r="483" spans="1:18" x14ac:dyDescent="0.35">
      <c r="A483" s="141">
        <v>5</v>
      </c>
      <c r="B483" s="142" t="s">
        <v>60</v>
      </c>
      <c r="C483" s="142" t="s">
        <v>378</v>
      </c>
      <c r="D483" s="142" t="s">
        <v>95</v>
      </c>
      <c r="E483" s="142" t="s">
        <v>379</v>
      </c>
      <c r="F483" s="142" t="s">
        <v>180</v>
      </c>
      <c r="G483" s="142" t="s">
        <v>730</v>
      </c>
      <c r="H483" s="143">
        <v>1364</v>
      </c>
      <c r="I483" s="141">
        <v>1</v>
      </c>
      <c r="J483" s="144">
        <f>'เลย '!F45</f>
        <v>252325.98</v>
      </c>
      <c r="K483" s="145">
        <f>SUM('เลย '!AI45)</f>
        <v>230597.89</v>
      </c>
      <c r="L483" s="146">
        <f>'เลย '!AJ45</f>
        <v>1761214.4700000002</v>
      </c>
      <c r="M483" s="146">
        <f>'เลย '!AK45</f>
        <v>1694683.03</v>
      </c>
      <c r="N483" s="142"/>
      <c r="O483" s="142"/>
      <c r="P483" s="142"/>
      <c r="Q483" s="134">
        <f t="shared" si="52"/>
        <v>66531.440000000177</v>
      </c>
      <c r="R483" s="135">
        <f t="shared" si="53"/>
        <v>1291.2129545454547</v>
      </c>
    </row>
    <row r="484" spans="1:18" x14ac:dyDescent="0.35">
      <c r="A484" s="141">
        <v>6</v>
      </c>
      <c r="B484" s="142" t="s">
        <v>60</v>
      </c>
      <c r="C484" s="142" t="s">
        <v>378</v>
      </c>
      <c r="D484" s="142" t="s">
        <v>95</v>
      </c>
      <c r="E484" s="142" t="s">
        <v>379</v>
      </c>
      <c r="F484" s="142" t="s">
        <v>180</v>
      </c>
      <c r="G484" s="142" t="s">
        <v>731</v>
      </c>
      <c r="H484" s="143">
        <v>4858</v>
      </c>
      <c r="I484" s="141">
        <v>4</v>
      </c>
      <c r="J484" s="144">
        <f>'เลย '!F46</f>
        <v>359079.07</v>
      </c>
      <c r="K484" s="145">
        <f>SUM('เลย '!AI46)</f>
        <v>351638.88</v>
      </c>
      <c r="L484" s="146">
        <f>'เลย '!AJ46</f>
        <v>2365240.7400000002</v>
      </c>
      <c r="M484" s="146">
        <f>'เลย '!AK46</f>
        <v>2173092.13</v>
      </c>
      <c r="N484" s="142"/>
      <c r="O484" s="142"/>
      <c r="P484" s="142"/>
      <c r="Q484" s="134">
        <f t="shared" si="52"/>
        <v>192148.61000000034</v>
      </c>
      <c r="R484" s="135">
        <f t="shared" si="53"/>
        <v>486.87540963359413</v>
      </c>
    </row>
    <row r="485" spans="1:18" x14ac:dyDescent="0.35">
      <c r="A485" s="141">
        <v>7</v>
      </c>
      <c r="B485" s="142" t="s">
        <v>60</v>
      </c>
      <c r="C485" s="142" t="s">
        <v>378</v>
      </c>
      <c r="D485" s="142" t="s">
        <v>95</v>
      </c>
      <c r="E485" s="142" t="s">
        <v>379</v>
      </c>
      <c r="F485" s="142" t="s">
        <v>180</v>
      </c>
      <c r="G485" s="142" t="s">
        <v>732</v>
      </c>
      <c r="H485" s="143">
        <v>3450</v>
      </c>
      <c r="I485" s="141">
        <v>3</v>
      </c>
      <c r="J485" s="144">
        <f>'เลย '!F47</f>
        <v>587842.77</v>
      </c>
      <c r="K485" s="145">
        <f>SUM('เลย '!AI47)</f>
        <v>604487.47</v>
      </c>
      <c r="L485" s="146">
        <f>'เลย '!AJ47</f>
        <v>2414457.66</v>
      </c>
      <c r="M485" s="146">
        <f>'เลย '!AK47</f>
        <v>1931582.49</v>
      </c>
      <c r="N485" s="142"/>
      <c r="O485" s="142"/>
      <c r="P485" s="142"/>
      <c r="Q485" s="134">
        <f t="shared" si="52"/>
        <v>482875.17000000016</v>
      </c>
      <c r="R485" s="135">
        <f t="shared" si="53"/>
        <v>699.84280000000001</v>
      </c>
    </row>
    <row r="486" spans="1:18" x14ac:dyDescent="0.35">
      <c r="A486" s="141">
        <v>8</v>
      </c>
      <c r="B486" s="142" t="s">
        <v>60</v>
      </c>
      <c r="C486" s="142" t="s">
        <v>378</v>
      </c>
      <c r="D486" s="142" t="s">
        <v>95</v>
      </c>
      <c r="E486" s="142" t="s">
        <v>379</v>
      </c>
      <c r="F486" s="142" t="s">
        <v>180</v>
      </c>
      <c r="G486" s="142" t="s">
        <v>733</v>
      </c>
      <c r="H486" s="143">
        <v>2633</v>
      </c>
      <c r="I486" s="141">
        <v>2</v>
      </c>
      <c r="J486" s="144">
        <f>'เลย '!F48</f>
        <v>473011.35</v>
      </c>
      <c r="K486" s="145">
        <f>SUM('เลย '!AI48)</f>
        <v>474464.1</v>
      </c>
      <c r="L486" s="146">
        <f>'เลย '!AJ48</f>
        <v>2491417.84</v>
      </c>
      <c r="M486" s="146">
        <f>'เลย '!AK48</f>
        <v>2311990.2699999996</v>
      </c>
      <c r="N486" s="142"/>
      <c r="O486" s="142"/>
      <c r="P486" s="142"/>
      <c r="Q486" s="134">
        <f t="shared" si="52"/>
        <v>179427.5700000003</v>
      </c>
      <c r="R486" s="135">
        <f t="shared" si="53"/>
        <v>946.22781617926319</v>
      </c>
    </row>
    <row r="487" spans="1:18" x14ac:dyDescent="0.35">
      <c r="A487" s="141">
        <v>9</v>
      </c>
      <c r="B487" s="142" t="s">
        <v>60</v>
      </c>
      <c r="C487" s="142" t="s">
        <v>378</v>
      </c>
      <c r="D487" s="142" t="s">
        <v>95</v>
      </c>
      <c r="E487" s="142" t="s">
        <v>379</v>
      </c>
      <c r="F487" s="142" t="s">
        <v>180</v>
      </c>
      <c r="G487" s="142" t="s">
        <v>734</v>
      </c>
      <c r="H487" s="143">
        <v>1642</v>
      </c>
      <c r="I487" s="141">
        <v>2</v>
      </c>
      <c r="J487" s="144">
        <f>'เลย '!F49</f>
        <v>424272.19</v>
      </c>
      <c r="K487" s="145">
        <f>SUM('เลย '!AI49)</f>
        <v>417806.85000000003</v>
      </c>
      <c r="L487" s="146">
        <f>'เลย '!AJ49</f>
        <v>1268649.3999999999</v>
      </c>
      <c r="M487" s="146">
        <f>'เลย '!AK49</f>
        <v>1284309.51</v>
      </c>
      <c r="N487" s="142"/>
      <c r="O487" s="142"/>
      <c r="P487" s="142"/>
      <c r="Q487" s="134">
        <f t="shared" si="52"/>
        <v>-15660.110000000102</v>
      </c>
      <c r="R487" s="135">
        <f t="shared" si="53"/>
        <v>772.62448233861141</v>
      </c>
    </row>
    <row r="488" spans="1:18" x14ac:dyDescent="0.35">
      <c r="A488" s="141">
        <v>10</v>
      </c>
      <c r="B488" s="142" t="s">
        <v>60</v>
      </c>
      <c r="C488" s="142" t="s">
        <v>378</v>
      </c>
      <c r="D488" s="142" t="s">
        <v>95</v>
      </c>
      <c r="E488" s="142" t="s">
        <v>379</v>
      </c>
      <c r="F488" s="142" t="s">
        <v>180</v>
      </c>
      <c r="G488" s="142" t="s">
        <v>735</v>
      </c>
      <c r="H488" s="143">
        <v>2100</v>
      </c>
      <c r="I488" s="141">
        <v>2</v>
      </c>
      <c r="J488" s="144">
        <f>'เลย '!F50</f>
        <v>770722.61</v>
      </c>
      <c r="K488" s="145">
        <f>SUM('เลย '!AI50)</f>
        <v>723469.96000000008</v>
      </c>
      <c r="L488" s="146">
        <f>'เลย '!AJ50</f>
        <v>979621.61</v>
      </c>
      <c r="M488" s="146">
        <f>'เลย '!AK50</f>
        <v>1090088.31</v>
      </c>
      <c r="N488" s="142"/>
      <c r="O488" s="142"/>
      <c r="P488" s="142"/>
      <c r="Q488" s="134">
        <f t="shared" si="52"/>
        <v>-110466.70000000007</v>
      </c>
      <c r="R488" s="135">
        <f t="shared" si="53"/>
        <v>466.48648095238093</v>
      </c>
    </row>
    <row r="489" spans="1:18" x14ac:dyDescent="0.35">
      <c r="A489" s="141">
        <v>11</v>
      </c>
      <c r="B489" s="142" t="s">
        <v>60</v>
      </c>
      <c r="C489" s="142" t="s">
        <v>378</v>
      </c>
      <c r="D489" s="142" t="s">
        <v>95</v>
      </c>
      <c r="E489" s="142" t="s">
        <v>379</v>
      </c>
      <c r="F489" s="142" t="s">
        <v>180</v>
      </c>
      <c r="G489" s="142" t="s">
        <v>736</v>
      </c>
      <c r="H489" s="143">
        <v>1785</v>
      </c>
      <c r="I489" s="141">
        <v>2</v>
      </c>
      <c r="J489" s="144">
        <f>'เลย '!F51</f>
        <v>185899.24</v>
      </c>
      <c r="K489" s="145">
        <f>SUM('เลย '!AI51)</f>
        <v>222891.96</v>
      </c>
      <c r="L489" s="146">
        <f>'เลย '!AJ51</f>
        <v>1533719.0799999998</v>
      </c>
      <c r="M489" s="146">
        <f>'เลย '!AK51</f>
        <v>1402095.23</v>
      </c>
      <c r="N489" s="142"/>
      <c r="O489" s="142"/>
      <c r="P489" s="142"/>
      <c r="Q489" s="134">
        <f t="shared" si="52"/>
        <v>131623.84999999986</v>
      </c>
      <c r="R489" s="135">
        <f t="shared" si="53"/>
        <v>859.22637535013996</v>
      </c>
    </row>
    <row r="490" spans="1:18" s="153" customFormat="1" x14ac:dyDescent="0.35">
      <c r="A490" s="147">
        <v>4</v>
      </c>
      <c r="B490" s="148" t="s">
        <v>60</v>
      </c>
      <c r="C490" s="148"/>
      <c r="D490" s="148"/>
      <c r="E490" s="148" t="s">
        <v>77</v>
      </c>
      <c r="F490" s="148"/>
      <c r="G490" s="148" t="s">
        <v>381</v>
      </c>
      <c r="H490" s="154">
        <f>SUM(H479:H489)</f>
        <v>29899</v>
      </c>
      <c r="I490" s="147"/>
      <c r="J490" s="150">
        <f>SUM(J479:J489)</f>
        <v>4677113.8100000005</v>
      </c>
      <c r="K490" s="150">
        <f t="shared" ref="K490:M490" si="56">SUM(K479:K489)</f>
        <v>4830719.9400000004</v>
      </c>
      <c r="L490" s="150">
        <f t="shared" si="56"/>
        <v>19697822.919999998</v>
      </c>
      <c r="M490" s="150">
        <f t="shared" si="56"/>
        <v>18301327.859999999</v>
      </c>
      <c r="N490" s="148">
        <v>10</v>
      </c>
      <c r="O490" s="148">
        <v>10</v>
      </c>
      <c r="P490" s="148">
        <f>N490-O490</f>
        <v>0</v>
      </c>
      <c r="Q490" s="151">
        <f t="shared" si="52"/>
        <v>1396495.0599999987</v>
      </c>
      <c r="R490" s="152">
        <f>L490/H490</f>
        <v>658.81209806348033</v>
      </c>
    </row>
    <row r="491" spans="1:18" x14ac:dyDescent="0.35">
      <c r="A491" s="141">
        <v>1</v>
      </c>
      <c r="B491" s="142" t="s">
        <v>60</v>
      </c>
      <c r="C491" s="142" t="s">
        <v>382</v>
      </c>
      <c r="D491" s="142" t="s">
        <v>141</v>
      </c>
      <c r="E491" s="142" t="s">
        <v>383</v>
      </c>
      <c r="F491" s="142" t="s">
        <v>329</v>
      </c>
      <c r="G491" s="142" t="s">
        <v>384</v>
      </c>
      <c r="H491" s="143"/>
      <c r="I491" s="141"/>
      <c r="J491" s="144"/>
      <c r="K491" s="145"/>
      <c r="L491" s="146"/>
      <c r="M491" s="146"/>
      <c r="N491" s="142"/>
      <c r="O491" s="142"/>
      <c r="P491" s="142"/>
    </row>
    <row r="492" spans="1:18" x14ac:dyDescent="0.35">
      <c r="A492" s="141">
        <v>2</v>
      </c>
      <c r="B492" s="142" t="s">
        <v>60</v>
      </c>
      <c r="C492" s="142" t="s">
        <v>382</v>
      </c>
      <c r="D492" s="142" t="s">
        <v>141</v>
      </c>
      <c r="E492" s="142" t="s">
        <v>383</v>
      </c>
      <c r="F492" s="142" t="s">
        <v>180</v>
      </c>
      <c r="G492" s="142" t="s">
        <v>737</v>
      </c>
      <c r="H492" s="143">
        <v>1114</v>
      </c>
      <c r="I492" s="141">
        <v>1</v>
      </c>
      <c r="J492" s="144">
        <f>'เลย '!F52</f>
        <v>395002.82</v>
      </c>
      <c r="K492" s="145">
        <f>SUM('เลย '!AI52)</f>
        <v>423769.20999999996</v>
      </c>
      <c r="L492" s="146">
        <f>'เลย '!AJ52</f>
        <v>808068.9</v>
      </c>
      <c r="M492" s="146">
        <f>'เลย '!AK52</f>
        <v>670053.16</v>
      </c>
      <c r="N492" s="142"/>
      <c r="O492" s="142"/>
      <c r="P492" s="142"/>
      <c r="Q492" s="134">
        <f t="shared" si="52"/>
        <v>138015.74</v>
      </c>
      <c r="R492" s="135">
        <f t="shared" si="53"/>
        <v>725.37603231597848</v>
      </c>
    </row>
    <row r="493" spans="1:18" x14ac:dyDescent="0.35">
      <c r="A493" s="141">
        <v>3</v>
      </c>
      <c r="B493" s="142" t="s">
        <v>60</v>
      </c>
      <c r="C493" s="142" t="s">
        <v>382</v>
      </c>
      <c r="D493" s="142" t="s">
        <v>141</v>
      </c>
      <c r="E493" s="142" t="s">
        <v>383</v>
      </c>
      <c r="F493" s="142" t="s">
        <v>180</v>
      </c>
      <c r="G493" s="142" t="s">
        <v>738</v>
      </c>
      <c r="H493" s="143">
        <v>595</v>
      </c>
      <c r="I493" s="141">
        <v>1</v>
      </c>
      <c r="J493" s="144">
        <f>'เลย '!F53</f>
        <v>549771.43000000005</v>
      </c>
      <c r="K493" s="145">
        <f>SUM('เลย '!AI53)</f>
        <v>585037.3600000001</v>
      </c>
      <c r="L493" s="146">
        <f>'เลย '!AJ53</f>
        <v>664780.35000000009</v>
      </c>
      <c r="M493" s="146">
        <f>'เลย '!AK53</f>
        <v>531592.48</v>
      </c>
      <c r="N493" s="142"/>
      <c r="O493" s="142"/>
      <c r="P493" s="142"/>
      <c r="Q493" s="134">
        <f t="shared" si="52"/>
        <v>133187.87000000011</v>
      </c>
      <c r="R493" s="135">
        <f t="shared" si="53"/>
        <v>1117.277899159664</v>
      </c>
    </row>
    <row r="494" spans="1:18" x14ac:dyDescent="0.35">
      <c r="A494" s="141">
        <v>4</v>
      </c>
      <c r="B494" s="142" t="s">
        <v>60</v>
      </c>
      <c r="C494" s="142" t="s">
        <v>382</v>
      </c>
      <c r="D494" s="142" t="s">
        <v>141</v>
      </c>
      <c r="E494" s="142" t="s">
        <v>383</v>
      </c>
      <c r="F494" s="142" t="s">
        <v>180</v>
      </c>
      <c r="G494" s="142" t="s">
        <v>739</v>
      </c>
      <c r="H494" s="143">
        <v>1925</v>
      </c>
      <c r="I494" s="141">
        <v>2</v>
      </c>
      <c r="J494" s="144">
        <f>'เลย '!F54</f>
        <v>401498.67</v>
      </c>
      <c r="K494" s="145">
        <f>SUM('เลย '!AI54)</f>
        <v>423766.67</v>
      </c>
      <c r="L494" s="146">
        <f>'เลย '!AJ54</f>
        <v>1505346.71</v>
      </c>
      <c r="M494" s="146">
        <f>'เลย '!AK54</f>
        <v>1212722.6299999999</v>
      </c>
      <c r="N494" s="142"/>
      <c r="O494" s="142"/>
      <c r="P494" s="142"/>
      <c r="Q494" s="134">
        <f t="shared" si="52"/>
        <v>292624.08000000007</v>
      </c>
      <c r="R494" s="135">
        <f t="shared" si="53"/>
        <v>781.99829090909088</v>
      </c>
    </row>
    <row r="495" spans="1:18" x14ac:dyDescent="0.35">
      <c r="A495" s="141">
        <v>5</v>
      </c>
      <c r="B495" s="142" t="s">
        <v>60</v>
      </c>
      <c r="C495" s="142" t="s">
        <v>382</v>
      </c>
      <c r="D495" s="142" t="s">
        <v>141</v>
      </c>
      <c r="E495" s="142" t="s">
        <v>383</v>
      </c>
      <c r="F495" s="142" t="s">
        <v>180</v>
      </c>
      <c r="G495" s="142" t="s">
        <v>740</v>
      </c>
      <c r="H495" s="143">
        <v>3610</v>
      </c>
      <c r="I495" s="141">
        <v>3</v>
      </c>
      <c r="J495" s="144">
        <f>'เลย '!F55</f>
        <v>692713.55</v>
      </c>
      <c r="K495" s="145">
        <f>SUM('เลย '!AI55)</f>
        <v>914291.22000000009</v>
      </c>
      <c r="L495" s="146">
        <f>'เลย '!AJ55</f>
        <v>2438770.46</v>
      </c>
      <c r="M495" s="146">
        <f>'เลย '!AK55</f>
        <v>1630147.31</v>
      </c>
      <c r="N495" s="142"/>
      <c r="O495" s="142"/>
      <c r="P495" s="142"/>
      <c r="Q495" s="134">
        <f t="shared" si="52"/>
        <v>808623.14999999991</v>
      </c>
      <c r="R495" s="135">
        <f t="shared" si="53"/>
        <v>675.55968421052626</v>
      </c>
    </row>
    <row r="496" spans="1:18" x14ac:dyDescent="0.35">
      <c r="A496" s="141">
        <v>6</v>
      </c>
      <c r="B496" s="142" t="s">
        <v>60</v>
      </c>
      <c r="C496" s="142" t="s">
        <v>382</v>
      </c>
      <c r="D496" s="142" t="s">
        <v>141</v>
      </c>
      <c r="E496" s="142" t="s">
        <v>383</v>
      </c>
      <c r="F496" s="142" t="s">
        <v>180</v>
      </c>
      <c r="G496" s="142" t="s">
        <v>741</v>
      </c>
      <c r="H496" s="143">
        <v>4226</v>
      </c>
      <c r="I496" s="141">
        <v>3</v>
      </c>
      <c r="J496" s="144">
        <f>'เลย '!F56</f>
        <v>521469.3</v>
      </c>
      <c r="K496" s="145">
        <f>SUM('เลย '!AI56)</f>
        <v>619057.16</v>
      </c>
      <c r="L496" s="146">
        <f>'เลย '!AJ56</f>
        <v>1750004.53</v>
      </c>
      <c r="M496" s="146">
        <f>'เลย '!AK56</f>
        <v>1407215.8</v>
      </c>
      <c r="N496" s="142"/>
      <c r="O496" s="142"/>
      <c r="P496" s="142"/>
      <c r="Q496" s="134">
        <f t="shared" si="52"/>
        <v>342788.73</v>
      </c>
      <c r="R496" s="135">
        <f t="shared" si="53"/>
        <v>414.10424278277333</v>
      </c>
    </row>
    <row r="497" spans="1:18" x14ac:dyDescent="0.35">
      <c r="A497" s="141">
        <v>7</v>
      </c>
      <c r="B497" s="142" t="s">
        <v>60</v>
      </c>
      <c r="C497" s="142" t="s">
        <v>382</v>
      </c>
      <c r="D497" s="142" t="s">
        <v>141</v>
      </c>
      <c r="E497" s="142" t="s">
        <v>383</v>
      </c>
      <c r="F497" s="142" t="s">
        <v>180</v>
      </c>
      <c r="G497" s="142" t="s">
        <v>742</v>
      </c>
      <c r="H497" s="143">
        <v>2265</v>
      </c>
      <c r="I497" s="141">
        <v>2</v>
      </c>
      <c r="J497" s="144">
        <f>'เลย '!F57</f>
        <v>560543.44999999995</v>
      </c>
      <c r="K497" s="145">
        <f>SUM('เลย '!AI57)</f>
        <v>541677.3899999999</v>
      </c>
      <c r="L497" s="146">
        <f>'เลย '!AJ57</f>
        <v>1698261.28</v>
      </c>
      <c r="M497" s="146">
        <f>'เลย '!AK57</f>
        <v>1552161.7899999998</v>
      </c>
      <c r="N497" s="142"/>
      <c r="O497" s="142"/>
      <c r="P497" s="142"/>
      <c r="Q497" s="134">
        <f t="shared" si="52"/>
        <v>146099.49000000022</v>
      </c>
      <c r="R497" s="135">
        <f t="shared" si="53"/>
        <v>749.78422958057399</v>
      </c>
    </row>
    <row r="498" spans="1:18" x14ac:dyDescent="0.35">
      <c r="A498" s="141">
        <v>8</v>
      </c>
      <c r="B498" s="142" t="s">
        <v>60</v>
      </c>
      <c r="C498" s="142" t="s">
        <v>382</v>
      </c>
      <c r="D498" s="142" t="s">
        <v>141</v>
      </c>
      <c r="E498" s="142" t="s">
        <v>383</v>
      </c>
      <c r="F498" s="142" t="s">
        <v>180</v>
      </c>
      <c r="G498" s="142" t="s">
        <v>743</v>
      </c>
      <c r="H498" s="143">
        <v>1848</v>
      </c>
      <c r="I498" s="141">
        <v>2</v>
      </c>
      <c r="J498" s="144">
        <f>'เลย '!F58</f>
        <v>491718.03</v>
      </c>
      <c r="K498" s="145">
        <f>SUM('เลย '!AI58)</f>
        <v>486194.39</v>
      </c>
      <c r="L498" s="146">
        <f>'เลย '!AJ58</f>
        <v>1293946.03</v>
      </c>
      <c r="M498" s="146">
        <f>'เลย '!AK58</f>
        <v>1008158.23</v>
      </c>
      <c r="N498" s="142"/>
      <c r="O498" s="142"/>
      <c r="P498" s="142"/>
      <c r="Q498" s="134">
        <f t="shared" si="52"/>
        <v>285787.80000000005</v>
      </c>
      <c r="R498" s="135">
        <f t="shared" si="53"/>
        <v>700.18724567099571</v>
      </c>
    </row>
    <row r="499" spans="1:18" x14ac:dyDescent="0.35">
      <c r="A499" s="141">
        <v>9</v>
      </c>
      <c r="B499" s="142" t="s">
        <v>60</v>
      </c>
      <c r="C499" s="142" t="s">
        <v>382</v>
      </c>
      <c r="D499" s="142" t="s">
        <v>141</v>
      </c>
      <c r="E499" s="142" t="s">
        <v>383</v>
      </c>
      <c r="F499" s="142" t="s">
        <v>180</v>
      </c>
      <c r="G499" s="142" t="s">
        <v>744</v>
      </c>
      <c r="H499" s="143">
        <v>1945</v>
      </c>
      <c r="I499" s="141">
        <v>2</v>
      </c>
      <c r="J499" s="144">
        <f>'เลย '!F59</f>
        <v>286169.49</v>
      </c>
      <c r="K499" s="145">
        <f>SUM('เลย '!AI59)</f>
        <v>374890.34</v>
      </c>
      <c r="L499" s="146">
        <f>'เลย '!AJ59</f>
        <v>1398339.7</v>
      </c>
      <c r="M499" s="146">
        <f>'เลย '!AK59</f>
        <v>1126160.99</v>
      </c>
      <c r="N499" s="142"/>
      <c r="O499" s="142"/>
      <c r="P499" s="142"/>
      <c r="Q499" s="134">
        <f t="shared" si="52"/>
        <v>272178.70999999996</v>
      </c>
      <c r="R499" s="135">
        <f t="shared" si="53"/>
        <v>718.94071979434443</v>
      </c>
    </row>
    <row r="500" spans="1:18" x14ac:dyDescent="0.35">
      <c r="A500" s="141">
        <v>10</v>
      </c>
      <c r="B500" s="142" t="s">
        <v>60</v>
      </c>
      <c r="C500" s="142" t="s">
        <v>382</v>
      </c>
      <c r="D500" s="142" t="s">
        <v>141</v>
      </c>
      <c r="E500" s="142" t="s">
        <v>383</v>
      </c>
      <c r="F500" s="142" t="s">
        <v>180</v>
      </c>
      <c r="G500" s="142" t="s">
        <v>745</v>
      </c>
      <c r="H500" s="143">
        <v>4776</v>
      </c>
      <c r="I500" s="141">
        <v>4</v>
      </c>
      <c r="J500" s="144">
        <f>'เลย '!F60</f>
        <v>413521.03</v>
      </c>
      <c r="K500" s="145">
        <f>SUM('เลย '!AI60)</f>
        <v>602284.01</v>
      </c>
      <c r="L500" s="146">
        <f>'เลย '!AJ60</f>
        <v>2291753.1799999997</v>
      </c>
      <c r="M500" s="146">
        <f>'เลย '!AK60</f>
        <v>1698150.94</v>
      </c>
      <c r="N500" s="142"/>
      <c r="O500" s="142"/>
      <c r="P500" s="142"/>
      <c r="Q500" s="134">
        <f t="shared" si="52"/>
        <v>593602.23999999976</v>
      </c>
      <c r="R500" s="135">
        <f t="shared" si="53"/>
        <v>479.84781825795636</v>
      </c>
    </row>
    <row r="501" spans="1:18" x14ac:dyDescent="0.35">
      <c r="A501" s="141">
        <v>11</v>
      </c>
      <c r="B501" s="142" t="s">
        <v>60</v>
      </c>
      <c r="C501" s="142" t="s">
        <v>382</v>
      </c>
      <c r="D501" s="142" t="s">
        <v>141</v>
      </c>
      <c r="E501" s="142" t="s">
        <v>383</v>
      </c>
      <c r="F501" s="142" t="s">
        <v>180</v>
      </c>
      <c r="G501" s="142" t="s">
        <v>746</v>
      </c>
      <c r="H501" s="143">
        <v>5154</v>
      </c>
      <c r="I501" s="141">
        <v>4</v>
      </c>
      <c r="J501" s="144">
        <f>'เลย '!F61</f>
        <v>1184970.43</v>
      </c>
      <c r="K501" s="145">
        <f>SUM('เลย '!AI61)</f>
        <v>1637210.65</v>
      </c>
      <c r="L501" s="146">
        <f>'เลย '!AJ61</f>
        <v>3089394.61</v>
      </c>
      <c r="M501" s="146">
        <f>'เลย '!AK61</f>
        <v>2071748.77</v>
      </c>
      <c r="N501" s="142"/>
      <c r="O501" s="142"/>
      <c r="P501" s="142"/>
      <c r="Q501" s="134">
        <f t="shared" si="52"/>
        <v>1017645.8399999999</v>
      </c>
      <c r="R501" s="135">
        <f t="shared" si="53"/>
        <v>599.41688203337208</v>
      </c>
    </row>
    <row r="502" spans="1:18" x14ac:dyDescent="0.35">
      <c r="A502" s="141">
        <v>12</v>
      </c>
      <c r="B502" s="142" t="s">
        <v>60</v>
      </c>
      <c r="C502" s="142" t="s">
        <v>382</v>
      </c>
      <c r="D502" s="142" t="s">
        <v>141</v>
      </c>
      <c r="E502" s="142" t="s">
        <v>383</v>
      </c>
      <c r="F502" s="142" t="s">
        <v>180</v>
      </c>
      <c r="G502" s="142" t="s">
        <v>747</v>
      </c>
      <c r="H502" s="143">
        <v>3300</v>
      </c>
      <c r="I502" s="141">
        <v>3</v>
      </c>
      <c r="J502" s="144">
        <f>'เลย '!F62</f>
        <v>303065.92</v>
      </c>
      <c r="K502" s="145">
        <f>SUM('เลย '!AI62)</f>
        <v>434130.33999999997</v>
      </c>
      <c r="L502" s="146">
        <f>'เลย '!AJ62</f>
        <v>1595412.2200000002</v>
      </c>
      <c r="M502" s="146">
        <f>'เลย '!AK62</f>
        <v>1361362.6900000002</v>
      </c>
      <c r="N502" s="142"/>
      <c r="O502" s="142"/>
      <c r="P502" s="142"/>
      <c r="Q502" s="134">
        <f t="shared" si="52"/>
        <v>234049.53000000003</v>
      </c>
      <c r="R502" s="135">
        <f t="shared" si="53"/>
        <v>483.45824848484853</v>
      </c>
    </row>
    <row r="503" spans="1:18" x14ac:dyDescent="0.35">
      <c r="A503" s="141">
        <v>13</v>
      </c>
      <c r="B503" s="142" t="s">
        <v>60</v>
      </c>
      <c r="C503" s="142" t="s">
        <v>382</v>
      </c>
      <c r="D503" s="142" t="s">
        <v>141</v>
      </c>
      <c r="E503" s="142" t="s">
        <v>383</v>
      </c>
      <c r="F503" s="142" t="s">
        <v>180</v>
      </c>
      <c r="G503" s="142" t="s">
        <v>748</v>
      </c>
      <c r="H503" s="143">
        <v>2046</v>
      </c>
      <c r="I503" s="141">
        <v>2</v>
      </c>
      <c r="J503" s="144">
        <f>'เลย '!F63</f>
        <v>442185.42</v>
      </c>
      <c r="K503" s="145">
        <f>SUM('เลย '!AI63)</f>
        <v>631659.50999999989</v>
      </c>
      <c r="L503" s="146">
        <f>'เลย '!AJ63</f>
        <v>1524921.5999999999</v>
      </c>
      <c r="M503" s="146">
        <f>'เลย '!AK63</f>
        <v>1024448.62</v>
      </c>
      <c r="N503" s="142"/>
      <c r="O503" s="142"/>
      <c r="P503" s="142"/>
      <c r="Q503" s="134">
        <f t="shared" si="52"/>
        <v>500472.97999999986</v>
      </c>
      <c r="R503" s="135">
        <f t="shared" si="53"/>
        <v>745.31847507331372</v>
      </c>
    </row>
    <row r="504" spans="1:18" x14ac:dyDescent="0.35">
      <c r="A504" s="141">
        <v>14</v>
      </c>
      <c r="B504" s="142" t="s">
        <v>60</v>
      </c>
      <c r="C504" s="142" t="s">
        <v>382</v>
      </c>
      <c r="D504" s="142" t="s">
        <v>141</v>
      </c>
      <c r="E504" s="142" t="s">
        <v>383</v>
      </c>
      <c r="F504" s="142" t="s">
        <v>180</v>
      </c>
      <c r="G504" s="142" t="s">
        <v>749</v>
      </c>
      <c r="H504" s="143">
        <v>4503</v>
      </c>
      <c r="I504" s="141">
        <v>4</v>
      </c>
      <c r="J504" s="144">
        <f>'เลย '!F64</f>
        <v>378664.98</v>
      </c>
      <c r="K504" s="145">
        <f>SUM('เลย '!AI64)</f>
        <v>330962.82999999996</v>
      </c>
      <c r="L504" s="146">
        <f>'เลย '!AJ64</f>
        <v>919733.76000000001</v>
      </c>
      <c r="M504" s="146">
        <f>'เลย '!AK64</f>
        <v>881402.06</v>
      </c>
      <c r="N504" s="142"/>
      <c r="O504" s="142"/>
      <c r="P504" s="142"/>
      <c r="Q504" s="134">
        <f t="shared" si="52"/>
        <v>38331.699999999953</v>
      </c>
      <c r="R504" s="135">
        <f t="shared" si="53"/>
        <v>204.24911392405065</v>
      </c>
    </row>
    <row r="505" spans="1:18" s="153" customFormat="1" x14ac:dyDescent="0.35">
      <c r="A505" s="147">
        <v>5</v>
      </c>
      <c r="B505" s="148" t="s">
        <v>60</v>
      </c>
      <c r="C505" s="148"/>
      <c r="D505" s="148"/>
      <c r="E505" s="148" t="s">
        <v>77</v>
      </c>
      <c r="F505" s="148"/>
      <c r="G505" s="148" t="s">
        <v>385</v>
      </c>
      <c r="H505" s="154">
        <f>SUM(H491:H504)</f>
        <v>37307</v>
      </c>
      <c r="I505" s="147"/>
      <c r="J505" s="150">
        <f>SUM(J491:J504)</f>
        <v>6621294.5199999996</v>
      </c>
      <c r="K505" s="150">
        <f t="shared" ref="K505:M505" si="57">SUM(K491:K504)</f>
        <v>8004931.0800000001</v>
      </c>
      <c r="L505" s="150">
        <f t="shared" si="57"/>
        <v>20978733.330000002</v>
      </c>
      <c r="M505" s="150">
        <f t="shared" si="57"/>
        <v>16175325.469999999</v>
      </c>
      <c r="N505" s="148">
        <v>13</v>
      </c>
      <c r="O505" s="148">
        <v>13</v>
      </c>
      <c r="P505" s="148">
        <f>N505-O505</f>
        <v>0</v>
      </c>
      <c r="Q505" s="151">
        <f t="shared" si="52"/>
        <v>4803407.8600000031</v>
      </c>
      <c r="R505" s="152">
        <f>L505/H505</f>
        <v>562.32699841852741</v>
      </c>
    </row>
    <row r="506" spans="1:18" x14ac:dyDescent="0.35">
      <c r="A506" s="141">
        <v>1</v>
      </c>
      <c r="B506" s="142" t="s">
        <v>60</v>
      </c>
      <c r="C506" s="142" t="s">
        <v>386</v>
      </c>
      <c r="D506" s="142" t="s">
        <v>102</v>
      </c>
      <c r="E506" s="142" t="s">
        <v>387</v>
      </c>
      <c r="F506" s="142" t="s">
        <v>210</v>
      </c>
      <c r="G506" s="142" t="s">
        <v>388</v>
      </c>
      <c r="H506" s="143"/>
      <c r="I506" s="141"/>
      <c r="J506" s="144"/>
      <c r="K506" s="145"/>
      <c r="L506" s="146"/>
      <c r="M506" s="146"/>
      <c r="N506" s="142"/>
      <c r="O506" s="142"/>
      <c r="P506" s="142"/>
    </row>
    <row r="507" spans="1:18" x14ac:dyDescent="0.35">
      <c r="A507" s="141">
        <v>2</v>
      </c>
      <c r="B507" s="142" t="s">
        <v>60</v>
      </c>
      <c r="C507" s="142" t="s">
        <v>386</v>
      </c>
      <c r="D507" s="142" t="s">
        <v>102</v>
      </c>
      <c r="E507" s="142" t="s">
        <v>387</v>
      </c>
      <c r="F507" s="142" t="s">
        <v>180</v>
      </c>
      <c r="G507" s="142" t="s">
        <v>750</v>
      </c>
      <c r="H507" s="143">
        <v>1295</v>
      </c>
      <c r="I507" s="141">
        <v>1</v>
      </c>
      <c r="J507" s="144">
        <f>'เลย '!F65</f>
        <v>508736.43</v>
      </c>
      <c r="K507" s="145">
        <f>SUM('เลย '!AI65)</f>
        <v>550993.66999999993</v>
      </c>
      <c r="L507" s="146">
        <f>'เลย '!AJ65</f>
        <v>1897082.87</v>
      </c>
      <c r="M507" s="146">
        <f>'เลย '!AK65</f>
        <v>1797671.29</v>
      </c>
      <c r="N507" s="142"/>
      <c r="O507" s="142"/>
      <c r="P507" s="142"/>
      <c r="Q507" s="134">
        <f t="shared" si="52"/>
        <v>99411.580000000075</v>
      </c>
      <c r="R507" s="135">
        <f t="shared" si="53"/>
        <v>1464.9288571428572</v>
      </c>
    </row>
    <row r="508" spans="1:18" x14ac:dyDescent="0.35">
      <c r="A508" s="141">
        <v>3</v>
      </c>
      <c r="B508" s="142" t="s">
        <v>60</v>
      </c>
      <c r="C508" s="142" t="s">
        <v>386</v>
      </c>
      <c r="D508" s="142" t="s">
        <v>102</v>
      </c>
      <c r="E508" s="142" t="s">
        <v>387</v>
      </c>
      <c r="F508" s="142" t="s">
        <v>180</v>
      </c>
      <c r="G508" s="142" t="s">
        <v>751</v>
      </c>
      <c r="H508" s="143">
        <v>1368</v>
      </c>
      <c r="I508" s="141">
        <v>1</v>
      </c>
      <c r="J508" s="144">
        <f>'เลย '!F66</f>
        <v>659265.18000000005</v>
      </c>
      <c r="K508" s="145">
        <f>SUM('เลย '!AI66)</f>
        <v>677488.62</v>
      </c>
      <c r="L508" s="146">
        <f>'เลย '!AJ66</f>
        <v>1655209.03</v>
      </c>
      <c r="M508" s="146">
        <f>'เลย '!AK66</f>
        <v>1386324.74</v>
      </c>
      <c r="N508" s="142"/>
      <c r="O508" s="142"/>
      <c r="P508" s="142"/>
      <c r="Q508" s="134">
        <f t="shared" si="52"/>
        <v>268884.29000000004</v>
      </c>
      <c r="R508" s="135">
        <f t="shared" si="53"/>
        <v>1209.9481213450292</v>
      </c>
    </row>
    <row r="509" spans="1:18" x14ac:dyDescent="0.35">
      <c r="A509" s="141">
        <v>4</v>
      </c>
      <c r="B509" s="142" t="s">
        <v>60</v>
      </c>
      <c r="C509" s="142" t="s">
        <v>386</v>
      </c>
      <c r="D509" s="142" t="s">
        <v>102</v>
      </c>
      <c r="E509" s="142" t="s">
        <v>387</v>
      </c>
      <c r="F509" s="142" t="s">
        <v>180</v>
      </c>
      <c r="G509" s="142" t="s">
        <v>752</v>
      </c>
      <c r="H509" s="143">
        <v>2588</v>
      </c>
      <c r="I509" s="141">
        <v>2</v>
      </c>
      <c r="J509" s="144">
        <f>'เลย '!F67</f>
        <v>504005.71</v>
      </c>
      <c r="K509" s="145">
        <f>SUM('เลย '!AI67)</f>
        <v>522399.23</v>
      </c>
      <c r="L509" s="146">
        <f>'เลย '!AJ67</f>
        <v>1668313.58</v>
      </c>
      <c r="M509" s="146">
        <f>'เลย '!AK67</f>
        <v>1744206.98</v>
      </c>
      <c r="N509" s="142"/>
      <c r="O509" s="142"/>
      <c r="P509" s="142"/>
      <c r="Q509" s="134">
        <f t="shared" si="52"/>
        <v>-75893.399999999907</v>
      </c>
      <c r="R509" s="135">
        <f t="shared" si="53"/>
        <v>644.63430448222573</v>
      </c>
    </row>
    <row r="510" spans="1:18" x14ac:dyDescent="0.35">
      <c r="A510" s="141">
        <v>5</v>
      </c>
      <c r="B510" s="142" t="s">
        <v>60</v>
      </c>
      <c r="C510" s="142" t="s">
        <v>386</v>
      </c>
      <c r="D510" s="142" t="s">
        <v>102</v>
      </c>
      <c r="E510" s="142" t="s">
        <v>387</v>
      </c>
      <c r="F510" s="142" t="s">
        <v>180</v>
      </c>
      <c r="G510" s="142" t="s">
        <v>753</v>
      </c>
      <c r="H510" s="143">
        <v>1190</v>
      </c>
      <c r="I510" s="141">
        <v>1</v>
      </c>
      <c r="J510" s="144">
        <f>'เลย '!F68</f>
        <v>458333.3</v>
      </c>
      <c r="K510" s="145">
        <f>SUM('เลย '!AI68)</f>
        <v>489308.15</v>
      </c>
      <c r="L510" s="146">
        <f>'เลย '!AJ68</f>
        <v>1723224.67</v>
      </c>
      <c r="M510" s="146">
        <f>'เลย '!AK68</f>
        <v>1787934.3800000001</v>
      </c>
      <c r="N510" s="142"/>
      <c r="O510" s="142"/>
      <c r="P510" s="142"/>
      <c r="Q510" s="134">
        <f t="shared" si="52"/>
        <v>-64709.710000000196</v>
      </c>
      <c r="R510" s="135">
        <f t="shared" si="53"/>
        <v>1448.0879579831933</v>
      </c>
    </row>
    <row r="511" spans="1:18" x14ac:dyDescent="0.35">
      <c r="A511" s="141">
        <v>6</v>
      </c>
      <c r="B511" s="142" t="s">
        <v>60</v>
      </c>
      <c r="C511" s="142" t="s">
        <v>386</v>
      </c>
      <c r="D511" s="142" t="s">
        <v>102</v>
      </c>
      <c r="E511" s="142" t="s">
        <v>387</v>
      </c>
      <c r="F511" s="142" t="s">
        <v>180</v>
      </c>
      <c r="G511" s="142" t="s">
        <v>754</v>
      </c>
      <c r="H511" s="143">
        <v>897</v>
      </c>
      <c r="I511" s="141">
        <v>1</v>
      </c>
      <c r="J511" s="144">
        <f>'เลย '!F69</f>
        <v>368136.92</v>
      </c>
      <c r="K511" s="145">
        <f>SUM('เลย '!AI69)</f>
        <v>325271.98</v>
      </c>
      <c r="L511" s="146">
        <f>'เลย '!AJ69</f>
        <v>882451.13</v>
      </c>
      <c r="M511" s="146">
        <f>'เลย '!AK69</f>
        <v>895361.91999999993</v>
      </c>
      <c r="N511" s="142"/>
      <c r="O511" s="142"/>
      <c r="P511" s="142"/>
      <c r="Q511" s="134">
        <f t="shared" si="52"/>
        <v>-12910.789999999921</v>
      </c>
      <c r="R511" s="135">
        <f t="shared" si="53"/>
        <v>983.78052396878479</v>
      </c>
    </row>
    <row r="512" spans="1:18" s="153" customFormat="1" x14ac:dyDescent="0.35">
      <c r="A512" s="147">
        <v>6</v>
      </c>
      <c r="B512" s="148" t="s">
        <v>60</v>
      </c>
      <c r="C512" s="148"/>
      <c r="D512" s="148"/>
      <c r="E512" s="148" t="s">
        <v>77</v>
      </c>
      <c r="F512" s="148"/>
      <c r="G512" s="148" t="s">
        <v>389</v>
      </c>
      <c r="H512" s="154">
        <f>SUM(H506:H511)</f>
        <v>7338</v>
      </c>
      <c r="I512" s="147"/>
      <c r="J512" s="150">
        <f>SUM(J506:J511)</f>
        <v>2498477.54</v>
      </c>
      <c r="K512" s="150">
        <f t="shared" ref="K512:M512" si="58">SUM(K506:K511)</f>
        <v>2565461.65</v>
      </c>
      <c r="L512" s="150">
        <f t="shared" si="58"/>
        <v>7826281.2800000003</v>
      </c>
      <c r="M512" s="150">
        <f t="shared" si="58"/>
        <v>7611499.3099999996</v>
      </c>
      <c r="N512" s="148">
        <v>5</v>
      </c>
      <c r="O512" s="148">
        <v>5</v>
      </c>
      <c r="P512" s="148">
        <f>N512-O512</f>
        <v>0</v>
      </c>
      <c r="Q512" s="151">
        <f t="shared" si="52"/>
        <v>214781.97000000067</v>
      </c>
      <c r="R512" s="152">
        <f>L512/H512</f>
        <v>1066.541466339602</v>
      </c>
    </row>
    <row r="513" spans="1:18" x14ac:dyDescent="0.35">
      <c r="A513" s="141">
        <v>1</v>
      </c>
      <c r="B513" s="142" t="s">
        <v>60</v>
      </c>
      <c r="C513" s="142" t="s">
        <v>390</v>
      </c>
      <c r="D513" s="142" t="s">
        <v>109</v>
      </c>
      <c r="E513" s="142" t="s">
        <v>391</v>
      </c>
      <c r="F513" s="142" t="s">
        <v>210</v>
      </c>
      <c r="G513" s="142" t="s">
        <v>392</v>
      </c>
      <c r="H513" s="143"/>
      <c r="I513" s="141"/>
      <c r="J513" s="144"/>
      <c r="K513" s="145"/>
      <c r="L513" s="146"/>
      <c r="M513" s="146"/>
      <c r="N513" s="142"/>
      <c r="O513" s="142"/>
      <c r="P513" s="142"/>
    </row>
    <row r="514" spans="1:18" x14ac:dyDescent="0.35">
      <c r="A514" s="141">
        <v>2</v>
      </c>
      <c r="B514" s="142" t="s">
        <v>60</v>
      </c>
      <c r="C514" s="142" t="s">
        <v>390</v>
      </c>
      <c r="D514" s="142" t="s">
        <v>109</v>
      </c>
      <c r="E514" s="142" t="s">
        <v>391</v>
      </c>
      <c r="F514" s="142" t="s">
        <v>180</v>
      </c>
      <c r="G514" s="142" t="s">
        <v>755</v>
      </c>
      <c r="H514" s="143">
        <v>2172</v>
      </c>
      <c r="I514" s="141">
        <v>2</v>
      </c>
      <c r="J514" s="144">
        <f>'เลย '!F70</f>
        <v>264735.53999999998</v>
      </c>
      <c r="K514" s="145">
        <f>SUM('เลย '!AI70)</f>
        <v>182249.19</v>
      </c>
      <c r="L514" s="146">
        <f>'เลย '!AJ70</f>
        <v>1704185.86</v>
      </c>
      <c r="M514" s="146">
        <f>'เลย '!AK70</f>
        <v>1661442.06</v>
      </c>
      <c r="N514" s="142"/>
      <c r="O514" s="142"/>
      <c r="P514" s="142"/>
      <c r="Q514" s="134">
        <f t="shared" si="52"/>
        <v>42743.800000000047</v>
      </c>
      <c r="R514" s="135">
        <f t="shared" si="53"/>
        <v>784.61595764272568</v>
      </c>
    </row>
    <row r="515" spans="1:18" x14ac:dyDescent="0.35">
      <c r="A515" s="141">
        <v>3</v>
      </c>
      <c r="B515" s="142" t="s">
        <v>60</v>
      </c>
      <c r="C515" s="142" t="s">
        <v>390</v>
      </c>
      <c r="D515" s="142" t="s">
        <v>109</v>
      </c>
      <c r="E515" s="142" t="s">
        <v>391</v>
      </c>
      <c r="F515" s="142" t="s">
        <v>180</v>
      </c>
      <c r="G515" s="142" t="s">
        <v>756</v>
      </c>
      <c r="H515" s="143">
        <v>3964</v>
      </c>
      <c r="I515" s="141">
        <v>3</v>
      </c>
      <c r="J515" s="144">
        <f>'เลย '!F71</f>
        <v>821591.26</v>
      </c>
      <c r="K515" s="145">
        <f>SUM('เลย '!AI71)</f>
        <v>833007.98</v>
      </c>
      <c r="L515" s="146">
        <f>'เลย '!AJ71</f>
        <v>2751081.4000000004</v>
      </c>
      <c r="M515" s="146">
        <f>'เลย '!AK71</f>
        <v>2371232.1500000004</v>
      </c>
      <c r="N515" s="142"/>
      <c r="O515" s="142"/>
      <c r="P515" s="142"/>
      <c r="Q515" s="134">
        <f t="shared" si="52"/>
        <v>379849.25</v>
      </c>
      <c r="R515" s="135">
        <f t="shared" si="53"/>
        <v>694.01649848637749</v>
      </c>
    </row>
    <row r="516" spans="1:18" x14ac:dyDescent="0.35">
      <c r="A516" s="141">
        <v>4</v>
      </c>
      <c r="B516" s="142" t="s">
        <v>60</v>
      </c>
      <c r="C516" s="142" t="s">
        <v>390</v>
      </c>
      <c r="D516" s="142" t="s">
        <v>109</v>
      </c>
      <c r="E516" s="142" t="s">
        <v>391</v>
      </c>
      <c r="F516" s="142" t="s">
        <v>180</v>
      </c>
      <c r="G516" s="142" t="s">
        <v>757</v>
      </c>
      <c r="H516" s="143">
        <v>1498</v>
      </c>
      <c r="I516" s="141">
        <v>1</v>
      </c>
      <c r="J516" s="144">
        <f>'เลย '!F72</f>
        <v>144881.32999999999</v>
      </c>
      <c r="K516" s="145">
        <f>SUM('เลย '!AI72)</f>
        <v>176497.36</v>
      </c>
      <c r="L516" s="146">
        <f>'เลย '!AJ72</f>
        <v>1435950.33</v>
      </c>
      <c r="M516" s="146">
        <f>'เลย '!AK72</f>
        <v>1326951.5900000001</v>
      </c>
      <c r="N516" s="142"/>
      <c r="O516" s="142"/>
      <c r="P516" s="142"/>
      <c r="Q516" s="134">
        <f t="shared" si="52"/>
        <v>108998.73999999999</v>
      </c>
      <c r="R516" s="135">
        <f t="shared" si="53"/>
        <v>958.57832443257678</v>
      </c>
    </row>
    <row r="517" spans="1:18" x14ac:dyDescent="0.35">
      <c r="A517" s="141">
        <v>5</v>
      </c>
      <c r="B517" s="142" t="s">
        <v>60</v>
      </c>
      <c r="C517" s="142" t="s">
        <v>390</v>
      </c>
      <c r="D517" s="142" t="s">
        <v>109</v>
      </c>
      <c r="E517" s="142" t="s">
        <v>391</v>
      </c>
      <c r="F517" s="142" t="s">
        <v>180</v>
      </c>
      <c r="G517" s="142" t="s">
        <v>758</v>
      </c>
      <c r="H517" s="143">
        <v>1440</v>
      </c>
      <c r="I517" s="141">
        <v>1</v>
      </c>
      <c r="J517" s="144">
        <f>'เลย '!F73</f>
        <v>233886.82</v>
      </c>
      <c r="K517" s="145">
        <f>SUM('เลย '!AI73)</f>
        <v>259201.17</v>
      </c>
      <c r="L517" s="146">
        <f>'เลย '!AJ73</f>
        <v>1783710.72</v>
      </c>
      <c r="M517" s="146">
        <f>'เลย '!AK73</f>
        <v>1651704.99</v>
      </c>
      <c r="N517" s="142"/>
      <c r="O517" s="142"/>
      <c r="P517" s="142"/>
      <c r="Q517" s="134">
        <f t="shared" si="52"/>
        <v>132005.72999999998</v>
      </c>
      <c r="R517" s="135">
        <f t="shared" si="53"/>
        <v>1238.6879999999999</v>
      </c>
    </row>
    <row r="518" spans="1:18" x14ac:dyDescent="0.35">
      <c r="A518" s="141">
        <v>6</v>
      </c>
      <c r="B518" s="142" t="s">
        <v>60</v>
      </c>
      <c r="C518" s="142" t="s">
        <v>390</v>
      </c>
      <c r="D518" s="142" t="s">
        <v>109</v>
      </c>
      <c r="E518" s="142" t="s">
        <v>391</v>
      </c>
      <c r="F518" s="142" t="s">
        <v>180</v>
      </c>
      <c r="G518" s="142" t="s">
        <v>759</v>
      </c>
      <c r="H518" s="143">
        <v>1880</v>
      </c>
      <c r="I518" s="141">
        <v>2</v>
      </c>
      <c r="J518" s="144">
        <f>'เลย '!F74</f>
        <v>182900.98</v>
      </c>
      <c r="K518" s="145">
        <f>SUM('เลย '!AI74)</f>
        <v>200319.31000000003</v>
      </c>
      <c r="L518" s="146">
        <f>'เลย '!AJ74</f>
        <v>1579593.15</v>
      </c>
      <c r="M518" s="146">
        <f>'เลย '!AK74</f>
        <v>1462513.8699999999</v>
      </c>
      <c r="N518" s="142"/>
      <c r="O518" s="142"/>
      <c r="P518" s="142"/>
      <c r="Q518" s="134">
        <f t="shared" si="52"/>
        <v>117079.28000000003</v>
      </c>
      <c r="R518" s="135">
        <f t="shared" si="53"/>
        <v>840.20912234042544</v>
      </c>
    </row>
    <row r="519" spans="1:18" x14ac:dyDescent="0.35">
      <c r="A519" s="141">
        <v>7</v>
      </c>
      <c r="B519" s="142" t="s">
        <v>60</v>
      </c>
      <c r="C519" s="142" t="s">
        <v>390</v>
      </c>
      <c r="D519" s="142" t="s">
        <v>109</v>
      </c>
      <c r="E519" s="142" t="s">
        <v>391</v>
      </c>
      <c r="F519" s="142" t="s">
        <v>180</v>
      </c>
      <c r="G519" s="142" t="s">
        <v>760</v>
      </c>
      <c r="H519" s="143">
        <v>2455</v>
      </c>
      <c r="I519" s="141">
        <v>2</v>
      </c>
      <c r="J519" s="144">
        <f>'เลย '!F75</f>
        <v>497625.44</v>
      </c>
      <c r="K519" s="145">
        <f>SUM('เลย '!AI75)</f>
        <v>399215.87</v>
      </c>
      <c r="L519" s="146">
        <f>'เลย '!AJ75</f>
        <v>2214298.7199999997</v>
      </c>
      <c r="M519" s="146">
        <f>'เลย '!AK75</f>
        <v>2006750.42</v>
      </c>
      <c r="N519" s="142"/>
      <c r="O519" s="142"/>
      <c r="P519" s="142"/>
      <c r="Q519" s="134">
        <f t="shared" ref="Q519:Q582" si="59">L519-M519</f>
        <v>207548.29999999981</v>
      </c>
      <c r="R519" s="135">
        <f t="shared" ref="R519:R581" si="60">L519/H519</f>
        <v>901.95467209775961</v>
      </c>
    </row>
    <row r="520" spans="1:18" s="153" customFormat="1" x14ac:dyDescent="0.35">
      <c r="A520" s="147">
        <v>7</v>
      </c>
      <c r="B520" s="148" t="s">
        <v>60</v>
      </c>
      <c r="C520" s="148"/>
      <c r="D520" s="148"/>
      <c r="E520" s="148" t="s">
        <v>77</v>
      </c>
      <c r="F520" s="148"/>
      <c r="G520" s="148" t="s">
        <v>393</v>
      </c>
      <c r="H520" s="154">
        <f>SUM(H513:H519)</f>
        <v>13409</v>
      </c>
      <c r="I520" s="147"/>
      <c r="J520" s="150">
        <f>SUM(J513:J519)</f>
        <v>2145621.37</v>
      </c>
      <c r="K520" s="150">
        <f t="shared" ref="K520:M520" si="61">SUM(K513:K519)</f>
        <v>2050490.88</v>
      </c>
      <c r="L520" s="150">
        <f t="shared" si="61"/>
        <v>11468820.18</v>
      </c>
      <c r="M520" s="150">
        <f t="shared" si="61"/>
        <v>10480595.08</v>
      </c>
      <c r="N520" s="148">
        <v>6</v>
      </c>
      <c r="O520" s="148">
        <v>6</v>
      </c>
      <c r="P520" s="148">
        <f>N520-O520</f>
        <v>0</v>
      </c>
      <c r="Q520" s="151">
        <f t="shared" si="59"/>
        <v>988225.09999999963</v>
      </c>
      <c r="R520" s="152">
        <f>L520/H520</f>
        <v>855.30764262808555</v>
      </c>
    </row>
    <row r="521" spans="1:18" x14ac:dyDescent="0.35">
      <c r="A521" s="141">
        <v>1</v>
      </c>
      <c r="B521" s="142" t="s">
        <v>60</v>
      </c>
      <c r="C521" s="142" t="s">
        <v>394</v>
      </c>
      <c r="D521" s="142" t="s">
        <v>116</v>
      </c>
      <c r="E521" s="142" t="s">
        <v>395</v>
      </c>
      <c r="F521" s="142" t="s">
        <v>210</v>
      </c>
      <c r="G521" s="142" t="s">
        <v>396</v>
      </c>
      <c r="H521" s="143"/>
      <c r="I521" s="141"/>
      <c r="J521" s="144"/>
      <c r="K521" s="145"/>
      <c r="L521" s="146"/>
      <c r="M521" s="146"/>
      <c r="N521" s="142"/>
      <c r="O521" s="142"/>
      <c r="P521" s="142"/>
    </row>
    <row r="522" spans="1:18" x14ac:dyDescent="0.35">
      <c r="A522" s="141">
        <v>2</v>
      </c>
      <c r="B522" s="142" t="s">
        <v>60</v>
      </c>
      <c r="C522" s="142" t="s">
        <v>394</v>
      </c>
      <c r="D522" s="142" t="s">
        <v>116</v>
      </c>
      <c r="E522" s="142" t="s">
        <v>395</v>
      </c>
      <c r="F522" s="142" t="s">
        <v>180</v>
      </c>
      <c r="G522" s="142" t="s">
        <v>761</v>
      </c>
      <c r="H522" s="143">
        <v>1765</v>
      </c>
      <c r="I522" s="141">
        <v>2</v>
      </c>
      <c r="J522" s="144">
        <f>'เลย '!F76</f>
        <v>305896.83</v>
      </c>
      <c r="K522" s="145">
        <f>SUM('เลย '!AI76)</f>
        <v>279793.5</v>
      </c>
      <c r="L522" s="146">
        <f>'เลย '!AJ76</f>
        <v>1488145.52</v>
      </c>
      <c r="M522" s="146">
        <f>'เลย '!AK76</f>
        <v>1315095.9700000002</v>
      </c>
      <c r="N522" s="142"/>
      <c r="O522" s="142"/>
      <c r="P522" s="142"/>
      <c r="Q522" s="134">
        <f t="shared" si="59"/>
        <v>173049.54999999981</v>
      </c>
      <c r="R522" s="135">
        <f t="shared" si="60"/>
        <v>843.14193767705387</v>
      </c>
    </row>
    <row r="523" spans="1:18" x14ac:dyDescent="0.35">
      <c r="A523" s="141">
        <v>3</v>
      </c>
      <c r="B523" s="142" t="s">
        <v>60</v>
      </c>
      <c r="C523" s="142" t="s">
        <v>394</v>
      </c>
      <c r="D523" s="142" t="s">
        <v>116</v>
      </c>
      <c r="E523" s="142" t="s">
        <v>395</v>
      </c>
      <c r="F523" s="142" t="s">
        <v>180</v>
      </c>
      <c r="G523" s="142" t="s">
        <v>762</v>
      </c>
      <c r="H523" s="143">
        <v>2349</v>
      </c>
      <c r="I523" s="141">
        <v>2</v>
      </c>
      <c r="J523" s="144">
        <f>'เลย '!F77</f>
        <v>678149.62</v>
      </c>
      <c r="K523" s="145">
        <f>SUM('เลย '!AI77)</f>
        <v>785122.10000000009</v>
      </c>
      <c r="L523" s="146">
        <f>'เลย '!AJ77</f>
        <v>2830182.01</v>
      </c>
      <c r="M523" s="146">
        <f>'เลย '!AK77</f>
        <v>2232543.31</v>
      </c>
      <c r="N523" s="142"/>
      <c r="O523" s="142"/>
      <c r="P523" s="142"/>
      <c r="Q523" s="134">
        <f t="shared" si="59"/>
        <v>597638.69999999972</v>
      </c>
      <c r="R523" s="135">
        <f t="shared" si="60"/>
        <v>1204.8454704129415</v>
      </c>
    </row>
    <row r="524" spans="1:18" x14ac:dyDescent="0.35">
      <c r="A524" s="141">
        <v>4</v>
      </c>
      <c r="B524" s="142" t="s">
        <v>60</v>
      </c>
      <c r="C524" s="142" t="s">
        <v>394</v>
      </c>
      <c r="D524" s="142" t="s">
        <v>116</v>
      </c>
      <c r="E524" s="142" t="s">
        <v>395</v>
      </c>
      <c r="F524" s="142" t="s">
        <v>180</v>
      </c>
      <c r="G524" s="142" t="s">
        <v>763</v>
      </c>
      <c r="H524" s="143">
        <v>2942</v>
      </c>
      <c r="I524" s="141">
        <v>2</v>
      </c>
      <c r="J524" s="144">
        <f>'เลย '!F78</f>
        <v>657827.79</v>
      </c>
      <c r="K524" s="145">
        <f>SUM('เลย '!AI78)</f>
        <v>622131.25</v>
      </c>
      <c r="L524" s="146">
        <f>'เลย '!AJ78</f>
        <v>1903011.31</v>
      </c>
      <c r="M524" s="146">
        <f>'เลย '!AK78</f>
        <v>1525879.76</v>
      </c>
      <c r="N524" s="142"/>
      <c r="O524" s="142"/>
      <c r="P524" s="142"/>
      <c r="Q524" s="134">
        <f t="shared" si="59"/>
        <v>377131.55000000005</v>
      </c>
      <c r="R524" s="135">
        <f t="shared" si="60"/>
        <v>646.84272943575797</v>
      </c>
    </row>
    <row r="525" spans="1:18" x14ac:dyDescent="0.35">
      <c r="A525" s="141">
        <v>5</v>
      </c>
      <c r="B525" s="142" t="s">
        <v>60</v>
      </c>
      <c r="C525" s="142" t="s">
        <v>394</v>
      </c>
      <c r="D525" s="142" t="s">
        <v>116</v>
      </c>
      <c r="E525" s="142" t="s">
        <v>395</v>
      </c>
      <c r="F525" s="142" t="s">
        <v>180</v>
      </c>
      <c r="G525" s="142" t="s">
        <v>764</v>
      </c>
      <c r="H525" s="143">
        <v>2523</v>
      </c>
      <c r="I525" s="141">
        <v>2</v>
      </c>
      <c r="J525" s="144">
        <f>'เลย '!F79</f>
        <v>653846.02</v>
      </c>
      <c r="K525" s="145">
        <f>SUM('เลย '!AI79)</f>
        <v>625901.44999999995</v>
      </c>
      <c r="L525" s="146">
        <f>'เลย '!AJ79</f>
        <v>1679304.31</v>
      </c>
      <c r="M525" s="146">
        <f>'เลย '!AK79</f>
        <v>1365938.41</v>
      </c>
      <c r="N525" s="142"/>
      <c r="O525" s="142"/>
      <c r="P525" s="142"/>
      <c r="Q525" s="134">
        <f t="shared" si="59"/>
        <v>313365.90000000014</v>
      </c>
      <c r="R525" s="135">
        <f t="shared" si="60"/>
        <v>665.59822037257231</v>
      </c>
    </row>
    <row r="526" spans="1:18" x14ac:dyDescent="0.35">
      <c r="A526" s="141">
        <v>6</v>
      </c>
      <c r="B526" s="142" t="s">
        <v>60</v>
      </c>
      <c r="C526" s="142" t="s">
        <v>394</v>
      </c>
      <c r="D526" s="142" t="s">
        <v>116</v>
      </c>
      <c r="E526" s="142" t="s">
        <v>395</v>
      </c>
      <c r="F526" s="142" t="s">
        <v>180</v>
      </c>
      <c r="G526" s="142" t="s">
        <v>765</v>
      </c>
      <c r="H526" s="143">
        <v>4280</v>
      </c>
      <c r="I526" s="141">
        <v>3</v>
      </c>
      <c r="J526" s="144">
        <f>'เลย '!F80</f>
        <v>944677.75</v>
      </c>
      <c r="K526" s="145">
        <f>SUM('เลย '!AI80)</f>
        <v>934956.90999999992</v>
      </c>
      <c r="L526" s="146">
        <f>'เลย '!AJ80</f>
        <v>1734809.73</v>
      </c>
      <c r="M526" s="146">
        <f>'เลย '!AK80</f>
        <v>1410951.5999999999</v>
      </c>
      <c r="N526" s="142"/>
      <c r="O526" s="142"/>
      <c r="P526" s="142"/>
      <c r="Q526" s="134">
        <f t="shared" si="59"/>
        <v>323858.13000000012</v>
      </c>
      <c r="R526" s="135">
        <f t="shared" si="60"/>
        <v>405.32937616822431</v>
      </c>
    </row>
    <row r="527" spans="1:18" x14ac:dyDescent="0.35">
      <c r="A527" s="141">
        <v>7</v>
      </c>
      <c r="B527" s="142" t="s">
        <v>60</v>
      </c>
      <c r="C527" s="142" t="s">
        <v>394</v>
      </c>
      <c r="D527" s="142" t="s">
        <v>116</v>
      </c>
      <c r="E527" s="142" t="s">
        <v>395</v>
      </c>
      <c r="F527" s="142" t="s">
        <v>180</v>
      </c>
      <c r="G527" s="142" t="s">
        <v>766</v>
      </c>
      <c r="H527" s="143">
        <v>2682</v>
      </c>
      <c r="I527" s="141">
        <v>2</v>
      </c>
      <c r="J527" s="144">
        <f>'เลย '!F81</f>
        <v>606001.81000000006</v>
      </c>
      <c r="K527" s="145">
        <f>SUM('เลย '!AI81)</f>
        <v>666913</v>
      </c>
      <c r="L527" s="146">
        <f>'เลย '!AJ81</f>
        <v>1925585.5</v>
      </c>
      <c r="M527" s="146">
        <f>'เลย '!AK81</f>
        <v>1538783.42</v>
      </c>
      <c r="N527" s="142"/>
      <c r="O527" s="142"/>
      <c r="P527" s="142"/>
      <c r="Q527" s="134">
        <f t="shared" si="59"/>
        <v>386802.08000000007</v>
      </c>
      <c r="R527" s="135">
        <f t="shared" si="60"/>
        <v>717.9662565249813</v>
      </c>
    </row>
    <row r="528" spans="1:18" x14ac:dyDescent="0.35">
      <c r="A528" s="141">
        <v>8</v>
      </c>
      <c r="B528" s="142" t="s">
        <v>60</v>
      </c>
      <c r="C528" s="142" t="s">
        <v>394</v>
      </c>
      <c r="D528" s="142" t="s">
        <v>116</v>
      </c>
      <c r="E528" s="142" t="s">
        <v>395</v>
      </c>
      <c r="F528" s="142" t="s">
        <v>180</v>
      </c>
      <c r="G528" s="142" t="s">
        <v>767</v>
      </c>
      <c r="H528" s="143">
        <v>742</v>
      </c>
      <c r="I528" s="141">
        <v>1</v>
      </c>
      <c r="J528" s="144">
        <f>'เลย '!F82</f>
        <v>467345.54</v>
      </c>
      <c r="K528" s="145">
        <f>SUM('เลย '!AI82)</f>
        <v>419432.21</v>
      </c>
      <c r="L528" s="146">
        <f>'เลย '!AJ82</f>
        <v>1192031.8599999999</v>
      </c>
      <c r="M528" s="146">
        <f>'เลย '!AK82</f>
        <v>964883.05</v>
      </c>
      <c r="N528" s="142"/>
      <c r="O528" s="142"/>
      <c r="P528" s="142"/>
      <c r="Q528" s="134">
        <f t="shared" si="59"/>
        <v>227148.80999999982</v>
      </c>
      <c r="R528" s="135">
        <f t="shared" si="60"/>
        <v>1606.5119407008085</v>
      </c>
    </row>
    <row r="529" spans="1:18" x14ac:dyDescent="0.35">
      <c r="A529" s="141">
        <v>9</v>
      </c>
      <c r="B529" s="142" t="s">
        <v>60</v>
      </c>
      <c r="C529" s="142" t="s">
        <v>394</v>
      </c>
      <c r="D529" s="142" t="s">
        <v>116</v>
      </c>
      <c r="E529" s="142" t="s">
        <v>395</v>
      </c>
      <c r="F529" s="142" t="s">
        <v>180</v>
      </c>
      <c r="G529" s="142" t="s">
        <v>768</v>
      </c>
      <c r="H529" s="143">
        <v>697</v>
      </c>
      <c r="I529" s="141">
        <v>1</v>
      </c>
      <c r="J529" s="144">
        <f>'เลย '!F83</f>
        <v>566436.73</v>
      </c>
      <c r="K529" s="145">
        <f>SUM('เลย '!AI83)</f>
        <v>566652.75</v>
      </c>
      <c r="L529" s="146">
        <f>'เลย '!AJ83</f>
        <v>1430026.15</v>
      </c>
      <c r="M529" s="146">
        <f>'เลย '!AK83</f>
        <v>1100707.24</v>
      </c>
      <c r="N529" s="142"/>
      <c r="O529" s="142"/>
      <c r="P529" s="142"/>
      <c r="Q529" s="134">
        <f t="shared" si="59"/>
        <v>329318.90999999992</v>
      </c>
      <c r="R529" s="135">
        <f t="shared" si="60"/>
        <v>2051.6874461979914</v>
      </c>
    </row>
    <row r="530" spans="1:18" x14ac:dyDescent="0.35">
      <c r="A530" s="141">
        <v>10</v>
      </c>
      <c r="B530" s="142" t="s">
        <v>60</v>
      </c>
      <c r="C530" s="142" t="s">
        <v>394</v>
      </c>
      <c r="D530" s="142" t="s">
        <v>116</v>
      </c>
      <c r="E530" s="142" t="s">
        <v>395</v>
      </c>
      <c r="F530" s="142" t="s">
        <v>180</v>
      </c>
      <c r="G530" s="142" t="s">
        <v>769</v>
      </c>
      <c r="H530" s="143">
        <v>783</v>
      </c>
      <c r="I530" s="141">
        <v>1</v>
      </c>
      <c r="J530" s="144">
        <f>'เลย '!F84</f>
        <v>547109.54</v>
      </c>
      <c r="K530" s="145">
        <f>SUM('เลย '!AI84)</f>
        <v>522943.33000000007</v>
      </c>
      <c r="L530" s="146">
        <f>'เลย '!AJ84</f>
        <v>1322857.2200000002</v>
      </c>
      <c r="M530" s="146">
        <f>'เลย '!AK84</f>
        <v>1149858.8899999999</v>
      </c>
      <c r="N530" s="142"/>
      <c r="O530" s="142"/>
      <c r="P530" s="142"/>
      <c r="Q530" s="134">
        <f t="shared" si="59"/>
        <v>172998.33000000031</v>
      </c>
      <c r="R530" s="135">
        <f t="shared" si="60"/>
        <v>1689.4728224776504</v>
      </c>
    </row>
    <row r="531" spans="1:18" s="153" customFormat="1" x14ac:dyDescent="0.35">
      <c r="A531" s="147">
        <v>8</v>
      </c>
      <c r="B531" s="148" t="s">
        <v>60</v>
      </c>
      <c r="C531" s="148"/>
      <c r="D531" s="148"/>
      <c r="E531" s="148" t="s">
        <v>77</v>
      </c>
      <c r="F531" s="148"/>
      <c r="G531" s="148" t="s">
        <v>397</v>
      </c>
      <c r="H531" s="154">
        <f>SUM(H522:H530)</f>
        <v>18763</v>
      </c>
      <c r="I531" s="147"/>
      <c r="J531" s="150">
        <f>SUM(J521:J530)</f>
        <v>5427291.6299999999</v>
      </c>
      <c r="K531" s="150">
        <f t="shared" ref="K531:M531" si="62">SUM(K521:K530)</f>
        <v>5423846.5</v>
      </c>
      <c r="L531" s="150">
        <f t="shared" si="62"/>
        <v>15505953.610000001</v>
      </c>
      <c r="M531" s="150">
        <f t="shared" si="62"/>
        <v>12604641.65</v>
      </c>
      <c r="N531" s="148">
        <v>9</v>
      </c>
      <c r="O531" s="148">
        <v>9</v>
      </c>
      <c r="P531" s="148">
        <f>N531-O531</f>
        <v>0</v>
      </c>
      <c r="Q531" s="151">
        <f t="shared" si="59"/>
        <v>2901311.9600000009</v>
      </c>
      <c r="R531" s="152">
        <f>L531/H531</f>
        <v>826.41121409156324</v>
      </c>
    </row>
    <row r="532" spans="1:18" x14ac:dyDescent="0.35">
      <c r="A532" s="141">
        <v>1</v>
      </c>
      <c r="B532" s="142" t="s">
        <v>60</v>
      </c>
      <c r="C532" s="142" t="s">
        <v>398</v>
      </c>
      <c r="D532" s="142" t="s">
        <v>123</v>
      </c>
      <c r="E532" s="142" t="s">
        <v>399</v>
      </c>
      <c r="F532" s="142" t="s">
        <v>210</v>
      </c>
      <c r="G532" s="142" t="s">
        <v>400</v>
      </c>
      <c r="H532" s="143"/>
      <c r="I532" s="141"/>
      <c r="J532" s="144"/>
      <c r="K532" s="145"/>
      <c r="L532" s="146"/>
      <c r="M532" s="146"/>
      <c r="N532" s="142"/>
      <c r="O532" s="142"/>
      <c r="P532" s="142"/>
    </row>
    <row r="533" spans="1:18" x14ac:dyDescent="0.35">
      <c r="A533" s="141">
        <v>2</v>
      </c>
      <c r="B533" s="142" t="s">
        <v>60</v>
      </c>
      <c r="C533" s="142" t="s">
        <v>398</v>
      </c>
      <c r="D533" s="142" t="s">
        <v>123</v>
      </c>
      <c r="E533" s="142" t="s">
        <v>399</v>
      </c>
      <c r="F533" s="142" t="s">
        <v>180</v>
      </c>
      <c r="G533" s="142" t="s">
        <v>770</v>
      </c>
      <c r="H533" s="143">
        <v>3757</v>
      </c>
      <c r="I533" s="141">
        <v>3</v>
      </c>
      <c r="J533" s="144">
        <f>'เลย '!F85</f>
        <v>369862.94</v>
      </c>
      <c r="K533" s="145">
        <f>SUM('เลย '!AI85)</f>
        <v>420974.77</v>
      </c>
      <c r="L533" s="146">
        <f>'เลย '!AJ85</f>
        <v>1797971.96</v>
      </c>
      <c r="M533" s="146">
        <f>'เลย '!AK85</f>
        <v>1711463.01</v>
      </c>
      <c r="N533" s="142"/>
      <c r="O533" s="142"/>
      <c r="P533" s="142"/>
      <c r="Q533" s="134">
        <f t="shared" si="59"/>
        <v>86508.949999999953</v>
      </c>
      <c r="R533" s="135">
        <f t="shared" si="60"/>
        <v>478.56586638275218</v>
      </c>
    </row>
    <row r="534" spans="1:18" x14ac:dyDescent="0.35">
      <c r="A534" s="141">
        <v>3</v>
      </c>
      <c r="B534" s="142" t="s">
        <v>60</v>
      </c>
      <c r="C534" s="142" t="s">
        <v>398</v>
      </c>
      <c r="D534" s="142" t="s">
        <v>123</v>
      </c>
      <c r="E534" s="142" t="s">
        <v>399</v>
      </c>
      <c r="F534" s="142" t="s">
        <v>180</v>
      </c>
      <c r="G534" s="142" t="s">
        <v>771</v>
      </c>
      <c r="H534" s="143">
        <v>7605</v>
      </c>
      <c r="I534" s="141">
        <v>5</v>
      </c>
      <c r="J534" s="144">
        <f>'เลย '!F86</f>
        <v>769594.17</v>
      </c>
      <c r="K534" s="145">
        <f>SUM('เลย '!AI86)</f>
        <v>826849.05</v>
      </c>
      <c r="L534" s="146">
        <f>'เลย '!AJ86</f>
        <v>3023225.74</v>
      </c>
      <c r="M534" s="146">
        <f>'เลย '!AK86</f>
        <v>3040220.12</v>
      </c>
      <c r="N534" s="142"/>
      <c r="O534" s="142"/>
      <c r="P534" s="142"/>
      <c r="Q534" s="134">
        <f t="shared" si="59"/>
        <v>-16994.379999999888</v>
      </c>
      <c r="R534" s="135">
        <f t="shared" si="60"/>
        <v>397.53132675871143</v>
      </c>
    </row>
    <row r="535" spans="1:18" x14ac:dyDescent="0.35">
      <c r="A535" s="141">
        <v>4</v>
      </c>
      <c r="B535" s="142" t="s">
        <v>60</v>
      </c>
      <c r="C535" s="142" t="s">
        <v>398</v>
      </c>
      <c r="D535" s="142" t="s">
        <v>123</v>
      </c>
      <c r="E535" s="142" t="s">
        <v>399</v>
      </c>
      <c r="F535" s="142" t="s">
        <v>180</v>
      </c>
      <c r="G535" s="142" t="s">
        <v>772</v>
      </c>
      <c r="H535" s="143">
        <v>7029</v>
      </c>
      <c r="I535" s="141">
        <v>5</v>
      </c>
      <c r="J535" s="144">
        <f>'เลย '!F87</f>
        <v>663836.61</v>
      </c>
      <c r="K535" s="145">
        <f>SUM('เลย '!AI87)</f>
        <v>742250.80999999994</v>
      </c>
      <c r="L535" s="146">
        <f>'เลย '!AJ87</f>
        <v>4470662.93</v>
      </c>
      <c r="M535" s="146">
        <f>'เลย '!AK87</f>
        <v>4042271.29</v>
      </c>
      <c r="N535" s="142"/>
      <c r="O535" s="142"/>
      <c r="P535" s="142"/>
      <c r="Q535" s="134">
        <f t="shared" si="59"/>
        <v>428391.63999999966</v>
      </c>
      <c r="R535" s="135">
        <f t="shared" si="60"/>
        <v>636.031146678048</v>
      </c>
    </row>
    <row r="536" spans="1:18" x14ac:dyDescent="0.35">
      <c r="A536" s="141">
        <v>5</v>
      </c>
      <c r="B536" s="142" t="s">
        <v>60</v>
      </c>
      <c r="C536" s="142" t="s">
        <v>398</v>
      </c>
      <c r="D536" s="142" t="s">
        <v>123</v>
      </c>
      <c r="E536" s="142" t="s">
        <v>399</v>
      </c>
      <c r="F536" s="142" t="s">
        <v>180</v>
      </c>
      <c r="G536" s="142" t="s">
        <v>773</v>
      </c>
      <c r="H536" s="143">
        <v>4650</v>
      </c>
      <c r="I536" s="141">
        <v>4</v>
      </c>
      <c r="J536" s="144">
        <f>'เลย '!F88</f>
        <v>557926.09</v>
      </c>
      <c r="K536" s="145">
        <f>SUM('เลย '!AI88)</f>
        <v>567425.76</v>
      </c>
      <c r="L536" s="146">
        <f>'เลย '!AJ88</f>
        <v>2313974.9500000002</v>
      </c>
      <c r="M536" s="146">
        <f>'เลย '!AK88</f>
        <v>2458064.2800000003</v>
      </c>
      <c r="N536" s="142"/>
      <c r="O536" s="142"/>
      <c r="P536" s="142"/>
      <c r="Q536" s="134">
        <f t="shared" si="59"/>
        <v>-144089.33000000007</v>
      </c>
      <c r="R536" s="135">
        <f t="shared" si="60"/>
        <v>497.62902150537639</v>
      </c>
    </row>
    <row r="537" spans="1:18" x14ac:dyDescent="0.35">
      <c r="A537" s="141">
        <v>6</v>
      </c>
      <c r="B537" s="142" t="s">
        <v>60</v>
      </c>
      <c r="C537" s="142" t="s">
        <v>398</v>
      </c>
      <c r="D537" s="142" t="s">
        <v>123</v>
      </c>
      <c r="E537" s="142" t="s">
        <v>399</v>
      </c>
      <c r="F537" s="142" t="s">
        <v>180</v>
      </c>
      <c r="G537" s="142" t="s">
        <v>774</v>
      </c>
      <c r="H537" s="143">
        <v>3899</v>
      </c>
      <c r="I537" s="141">
        <v>3</v>
      </c>
      <c r="J537" s="144">
        <f>'เลย '!F89</f>
        <v>352883.04</v>
      </c>
      <c r="K537" s="145">
        <f>SUM('เลย '!AI89)</f>
        <v>749682.02</v>
      </c>
      <c r="L537" s="146">
        <f>'เลย '!AJ89</f>
        <v>1752031.78</v>
      </c>
      <c r="M537" s="146">
        <f>'เลย '!AK89</f>
        <v>1868591.94</v>
      </c>
      <c r="N537" s="142"/>
      <c r="O537" s="142"/>
      <c r="P537" s="142"/>
      <c r="Q537" s="134">
        <f t="shared" si="59"/>
        <v>-116560.15999999992</v>
      </c>
      <c r="R537" s="135">
        <f t="shared" si="60"/>
        <v>449.35413695819443</v>
      </c>
    </row>
    <row r="538" spans="1:18" x14ac:dyDescent="0.35">
      <c r="A538" s="141">
        <v>7</v>
      </c>
      <c r="B538" s="142" t="s">
        <v>60</v>
      </c>
      <c r="C538" s="142" t="s">
        <v>398</v>
      </c>
      <c r="D538" s="142" t="s">
        <v>123</v>
      </c>
      <c r="E538" s="142" t="s">
        <v>399</v>
      </c>
      <c r="F538" s="142" t="s">
        <v>180</v>
      </c>
      <c r="G538" s="142" t="s">
        <v>775</v>
      </c>
      <c r="H538" s="143">
        <v>1800</v>
      </c>
      <c r="I538" s="141">
        <v>2</v>
      </c>
      <c r="J538" s="144">
        <f>'เลย '!F90</f>
        <v>166103.87</v>
      </c>
      <c r="K538" s="145">
        <f>SUM('เลย '!AI90)</f>
        <v>155303.22</v>
      </c>
      <c r="L538" s="146">
        <f>'เลย '!AJ90</f>
        <v>711287.02</v>
      </c>
      <c r="M538" s="146">
        <f>'เลย '!AK90</f>
        <v>742823.29999999993</v>
      </c>
      <c r="N538" s="142"/>
      <c r="O538" s="142"/>
      <c r="P538" s="142"/>
      <c r="Q538" s="134">
        <f t="shared" si="59"/>
        <v>-31536.279999999912</v>
      </c>
      <c r="R538" s="135">
        <f t="shared" si="60"/>
        <v>395.15945555555555</v>
      </c>
    </row>
    <row r="539" spans="1:18" x14ac:dyDescent="0.35">
      <c r="A539" s="141">
        <v>8</v>
      </c>
      <c r="B539" s="142" t="s">
        <v>60</v>
      </c>
      <c r="C539" s="142" t="s">
        <v>398</v>
      </c>
      <c r="D539" s="142" t="s">
        <v>123</v>
      </c>
      <c r="E539" s="142" t="s">
        <v>399</v>
      </c>
      <c r="F539" s="142" t="s">
        <v>180</v>
      </c>
      <c r="G539" s="142" t="s">
        <v>776</v>
      </c>
      <c r="H539" s="143">
        <v>5876</v>
      </c>
      <c r="I539" s="141">
        <v>4</v>
      </c>
      <c r="J539" s="144">
        <f>'เลย '!F91</f>
        <v>509546.31</v>
      </c>
      <c r="K539" s="145">
        <f>SUM('เลย '!AI91)</f>
        <v>453713.18999999994</v>
      </c>
      <c r="L539" s="146">
        <f>'เลย '!AJ91</f>
        <v>2439969.41</v>
      </c>
      <c r="M539" s="146">
        <f>'เลย '!AK91</f>
        <v>2642931.7200000002</v>
      </c>
      <c r="N539" s="142"/>
      <c r="O539" s="142"/>
      <c r="P539" s="142"/>
      <c r="Q539" s="134">
        <f t="shared" si="59"/>
        <v>-202962.31000000006</v>
      </c>
      <c r="R539" s="135">
        <f t="shared" si="60"/>
        <v>415.24326242341732</v>
      </c>
    </row>
    <row r="540" spans="1:18" x14ac:dyDescent="0.35">
      <c r="A540" s="141">
        <v>9</v>
      </c>
      <c r="B540" s="142" t="s">
        <v>60</v>
      </c>
      <c r="C540" s="142" t="s">
        <v>398</v>
      </c>
      <c r="D540" s="142" t="s">
        <v>123</v>
      </c>
      <c r="E540" s="142" t="s">
        <v>399</v>
      </c>
      <c r="F540" s="142" t="s">
        <v>180</v>
      </c>
      <c r="G540" s="142" t="s">
        <v>777</v>
      </c>
      <c r="H540" s="143">
        <v>1689</v>
      </c>
      <c r="I540" s="141">
        <v>2</v>
      </c>
      <c r="J540" s="144">
        <f>'เลย '!F92</f>
        <v>236446.97</v>
      </c>
      <c r="K540" s="145">
        <f>SUM('เลย '!AI92)</f>
        <v>252720.45999999996</v>
      </c>
      <c r="L540" s="146">
        <f>'เลย '!AJ92</f>
        <v>1347801.68</v>
      </c>
      <c r="M540" s="146">
        <f>'เลย '!AK92</f>
        <v>1420086.17</v>
      </c>
      <c r="N540" s="142"/>
      <c r="O540" s="142"/>
      <c r="P540" s="142"/>
      <c r="Q540" s="134">
        <f t="shared" si="59"/>
        <v>-72284.489999999991</v>
      </c>
      <c r="R540" s="135">
        <f t="shared" si="60"/>
        <v>797.98796921255177</v>
      </c>
    </row>
    <row r="541" spans="1:18" x14ac:dyDescent="0.35">
      <c r="A541" s="141">
        <v>10</v>
      </c>
      <c r="B541" s="142" t="s">
        <v>60</v>
      </c>
      <c r="C541" s="142" t="s">
        <v>398</v>
      </c>
      <c r="D541" s="142" t="s">
        <v>123</v>
      </c>
      <c r="E541" s="142" t="s">
        <v>399</v>
      </c>
      <c r="F541" s="142" t="s">
        <v>180</v>
      </c>
      <c r="G541" s="142" t="s">
        <v>778</v>
      </c>
      <c r="H541" s="143">
        <v>3572</v>
      </c>
      <c r="I541" s="141">
        <v>3</v>
      </c>
      <c r="J541" s="144">
        <f>'เลย '!F93</f>
        <v>319590.92</v>
      </c>
      <c r="K541" s="145">
        <f>SUM('เลย '!AI93)</f>
        <v>236976.31999999998</v>
      </c>
      <c r="L541" s="146">
        <f>'เลย '!AJ93</f>
        <v>818646.42</v>
      </c>
      <c r="M541" s="146">
        <f>'เลย '!AK93</f>
        <v>1040759.9299999999</v>
      </c>
      <c r="N541" s="142"/>
      <c r="O541" s="142"/>
      <c r="P541" s="142"/>
      <c r="Q541" s="134">
        <f t="shared" si="59"/>
        <v>-222113.50999999989</v>
      </c>
      <c r="R541" s="135">
        <f t="shared" si="60"/>
        <v>229.18432810750281</v>
      </c>
    </row>
    <row r="542" spans="1:18" x14ac:dyDescent="0.35">
      <c r="A542" s="141">
        <v>11</v>
      </c>
      <c r="B542" s="142" t="s">
        <v>60</v>
      </c>
      <c r="C542" s="142" t="s">
        <v>398</v>
      </c>
      <c r="D542" s="142" t="s">
        <v>123</v>
      </c>
      <c r="E542" s="142" t="s">
        <v>399</v>
      </c>
      <c r="F542" s="142" t="s">
        <v>180</v>
      </c>
      <c r="G542" s="142" t="s">
        <v>779</v>
      </c>
      <c r="H542" s="143">
        <v>3222</v>
      </c>
      <c r="I542" s="141">
        <v>3</v>
      </c>
      <c r="J542" s="144">
        <f>'เลย '!F94</f>
        <v>266921.36</v>
      </c>
      <c r="K542" s="145">
        <f>SUM('เลย '!AI94)</f>
        <v>438248.14</v>
      </c>
      <c r="L542" s="146">
        <f>'เลย '!AJ94</f>
        <v>2075072.1600000001</v>
      </c>
      <c r="M542" s="146">
        <f>'เลย '!AK94</f>
        <v>2381547.92</v>
      </c>
      <c r="N542" s="142"/>
      <c r="O542" s="142"/>
      <c r="P542" s="142"/>
      <c r="Q542" s="134">
        <f t="shared" si="59"/>
        <v>-306475.75999999978</v>
      </c>
      <c r="R542" s="135">
        <f t="shared" si="60"/>
        <v>644.0323277467412</v>
      </c>
    </row>
    <row r="543" spans="1:18" x14ac:dyDescent="0.35">
      <c r="A543" s="141">
        <v>12</v>
      </c>
      <c r="B543" s="142" t="s">
        <v>60</v>
      </c>
      <c r="C543" s="142" t="s">
        <v>398</v>
      </c>
      <c r="D543" s="142" t="s">
        <v>123</v>
      </c>
      <c r="E543" s="142" t="s">
        <v>399</v>
      </c>
      <c r="F543" s="142" t="s">
        <v>180</v>
      </c>
      <c r="G543" s="142" t="s">
        <v>780</v>
      </c>
      <c r="H543" s="143">
        <v>3078</v>
      </c>
      <c r="I543" s="141">
        <v>3</v>
      </c>
      <c r="J543" s="144">
        <f>'เลย '!F95</f>
        <v>210375.94</v>
      </c>
      <c r="K543" s="145">
        <f>SUM('เลย '!AI95)</f>
        <v>103331.16</v>
      </c>
      <c r="L543" s="146">
        <f>'เลย '!AJ95</f>
        <v>1453477.4</v>
      </c>
      <c r="M543" s="146">
        <f>'เลย '!AK95</f>
        <v>1820191.81</v>
      </c>
      <c r="N543" s="142"/>
      <c r="O543" s="142"/>
      <c r="P543" s="142"/>
      <c r="Q543" s="134">
        <f t="shared" si="59"/>
        <v>-366714.41000000015</v>
      </c>
      <c r="R543" s="135">
        <f t="shared" si="60"/>
        <v>472.21487979207274</v>
      </c>
    </row>
    <row r="544" spans="1:18" x14ac:dyDescent="0.35">
      <c r="A544" s="141">
        <v>13</v>
      </c>
      <c r="B544" s="142" t="s">
        <v>60</v>
      </c>
      <c r="C544" s="142" t="s">
        <v>398</v>
      </c>
      <c r="D544" s="142" t="s">
        <v>123</v>
      </c>
      <c r="E544" s="142" t="s">
        <v>399</v>
      </c>
      <c r="F544" s="142" t="s">
        <v>180</v>
      </c>
      <c r="G544" s="142" t="s">
        <v>781</v>
      </c>
      <c r="H544" s="143">
        <v>4264</v>
      </c>
      <c r="I544" s="141">
        <v>3</v>
      </c>
      <c r="J544" s="144">
        <f>'เลย '!F96</f>
        <v>550104.73</v>
      </c>
      <c r="K544" s="145">
        <f>SUM('เลย '!AI96)</f>
        <v>671986.38</v>
      </c>
      <c r="L544" s="146">
        <f>'เลย '!AJ96</f>
        <v>1436507.0799999998</v>
      </c>
      <c r="M544" s="146">
        <f>'เลย '!AK96</f>
        <v>1299208.6499999999</v>
      </c>
      <c r="N544" s="142"/>
      <c r="O544" s="142"/>
      <c r="P544" s="142"/>
      <c r="Q544" s="134">
        <f t="shared" si="59"/>
        <v>137298.42999999993</v>
      </c>
      <c r="R544" s="135">
        <f t="shared" si="60"/>
        <v>336.89190431519694</v>
      </c>
    </row>
    <row r="545" spans="1:18" x14ac:dyDescent="0.35">
      <c r="A545" s="141">
        <v>14</v>
      </c>
      <c r="B545" s="142" t="s">
        <v>60</v>
      </c>
      <c r="C545" s="142" t="s">
        <v>398</v>
      </c>
      <c r="D545" s="142" t="s">
        <v>123</v>
      </c>
      <c r="E545" s="142" t="s">
        <v>399</v>
      </c>
      <c r="F545" s="142" t="s">
        <v>180</v>
      </c>
      <c r="G545" s="142" t="s">
        <v>782</v>
      </c>
      <c r="H545" s="143">
        <v>5763</v>
      </c>
      <c r="I545" s="141">
        <v>4</v>
      </c>
      <c r="J545" s="144">
        <f>'เลย '!F97</f>
        <v>544338.1</v>
      </c>
      <c r="K545" s="145">
        <f>SUM('เลย '!AI97)</f>
        <v>598803.01</v>
      </c>
      <c r="L545" s="146">
        <f>'เลย '!AJ97</f>
        <v>1334005.6099999999</v>
      </c>
      <c r="M545" s="146">
        <f>'เลย '!AK97</f>
        <v>1657965.4</v>
      </c>
      <c r="N545" s="142"/>
      <c r="O545" s="142"/>
      <c r="P545" s="142"/>
      <c r="Q545" s="134">
        <f t="shared" si="59"/>
        <v>-323959.79000000004</v>
      </c>
      <c r="R545" s="135">
        <f t="shared" si="60"/>
        <v>231.477634912372</v>
      </c>
    </row>
    <row r="546" spans="1:18" x14ac:dyDescent="0.35">
      <c r="A546" s="141">
        <v>15</v>
      </c>
      <c r="B546" s="142" t="s">
        <v>60</v>
      </c>
      <c r="C546" s="142" t="s">
        <v>398</v>
      </c>
      <c r="D546" s="142" t="s">
        <v>123</v>
      </c>
      <c r="E546" s="142" t="s">
        <v>399</v>
      </c>
      <c r="F546" s="142" t="s">
        <v>180</v>
      </c>
      <c r="G546" s="142" t="s">
        <v>783</v>
      </c>
      <c r="H546" s="143">
        <v>3934</v>
      </c>
      <c r="I546" s="141">
        <v>3</v>
      </c>
      <c r="J546" s="144">
        <f>'เลย '!F98</f>
        <v>493012.98</v>
      </c>
      <c r="K546" s="145">
        <f>SUM('เลย '!AI98)</f>
        <v>582493.14</v>
      </c>
      <c r="L546" s="146">
        <f>'เลย '!AJ98</f>
        <v>2208589.88</v>
      </c>
      <c r="M546" s="146">
        <f>'เลย '!AK98</f>
        <v>2033329.8900000001</v>
      </c>
      <c r="N546" s="142"/>
      <c r="O546" s="142"/>
      <c r="P546" s="142"/>
      <c r="Q546" s="134">
        <f t="shared" si="59"/>
        <v>175259.98999999976</v>
      </c>
      <c r="R546" s="135">
        <f t="shared" si="60"/>
        <v>561.41074733096082</v>
      </c>
    </row>
    <row r="547" spans="1:18" x14ac:dyDescent="0.35">
      <c r="A547" s="141">
        <v>16</v>
      </c>
      <c r="B547" s="142" t="s">
        <v>60</v>
      </c>
      <c r="C547" s="142" t="s">
        <v>398</v>
      </c>
      <c r="D547" s="142" t="s">
        <v>123</v>
      </c>
      <c r="E547" s="142" t="s">
        <v>399</v>
      </c>
      <c r="F547" s="142" t="s">
        <v>180</v>
      </c>
      <c r="G547" s="142" t="s">
        <v>784</v>
      </c>
      <c r="H547" s="143">
        <v>6112</v>
      </c>
      <c r="I547" s="141">
        <v>5</v>
      </c>
      <c r="J547" s="144">
        <f>'เลย '!F99</f>
        <v>952532.92</v>
      </c>
      <c r="K547" s="145">
        <f>SUM('เลย '!AI99)</f>
        <v>1159104.3800000001</v>
      </c>
      <c r="L547" s="146">
        <f>'เลย '!AJ99</f>
        <v>3241727.55</v>
      </c>
      <c r="M547" s="146">
        <f>'เลย '!AK99</f>
        <v>3026001.06</v>
      </c>
      <c r="N547" s="142"/>
      <c r="O547" s="142"/>
      <c r="P547" s="142"/>
      <c r="Q547" s="134">
        <f t="shared" si="59"/>
        <v>215726.48999999976</v>
      </c>
      <c r="R547" s="135">
        <f t="shared" si="60"/>
        <v>530.38736092931936</v>
      </c>
    </row>
    <row r="548" spans="1:18" x14ac:dyDescent="0.35">
      <c r="A548" s="141">
        <v>17</v>
      </c>
      <c r="B548" s="142" t="s">
        <v>60</v>
      </c>
      <c r="C548" s="142" t="s">
        <v>398</v>
      </c>
      <c r="D548" s="142" t="s">
        <v>123</v>
      </c>
      <c r="E548" s="142" t="s">
        <v>399</v>
      </c>
      <c r="F548" s="142" t="s">
        <v>180</v>
      </c>
      <c r="G548" s="142" t="s">
        <v>785</v>
      </c>
      <c r="H548" s="143">
        <v>3215</v>
      </c>
      <c r="I548" s="141">
        <v>3</v>
      </c>
      <c r="J548" s="144">
        <f>'เลย '!F100</f>
        <v>141324.6</v>
      </c>
      <c r="K548" s="145">
        <f>SUM('เลย '!AI100)</f>
        <v>255178.00000000006</v>
      </c>
      <c r="L548" s="146">
        <f>'เลย '!AJ100</f>
        <v>1052989.0499999998</v>
      </c>
      <c r="M548" s="146">
        <f>'เลย '!AK100</f>
        <v>1072883.6299999999</v>
      </c>
      <c r="N548" s="142"/>
      <c r="O548" s="142"/>
      <c r="P548" s="142"/>
      <c r="Q548" s="134">
        <f t="shared" si="59"/>
        <v>-19894.580000000075</v>
      </c>
      <c r="R548" s="135">
        <f t="shared" si="60"/>
        <v>327.52381026438565</v>
      </c>
    </row>
    <row r="549" spans="1:18" x14ac:dyDescent="0.35">
      <c r="A549" s="141">
        <v>18</v>
      </c>
      <c r="B549" s="142" t="s">
        <v>60</v>
      </c>
      <c r="C549" s="142" t="s">
        <v>398</v>
      </c>
      <c r="D549" s="142" t="s">
        <v>123</v>
      </c>
      <c r="E549" s="142" t="s">
        <v>399</v>
      </c>
      <c r="F549" s="142" t="s">
        <v>180</v>
      </c>
      <c r="G549" s="142" t="s">
        <v>786</v>
      </c>
      <c r="H549" s="143">
        <v>4457</v>
      </c>
      <c r="I549" s="141">
        <v>3</v>
      </c>
      <c r="J549" s="144">
        <f>'เลย '!F101</f>
        <v>545840.91</v>
      </c>
      <c r="K549" s="145">
        <f>SUM('เลย '!AI101)</f>
        <v>614214.83000000007</v>
      </c>
      <c r="L549" s="146">
        <f>'เลย '!AJ101</f>
        <v>2664892.38</v>
      </c>
      <c r="M549" s="146">
        <f>'เลย '!AK101</f>
        <v>2615427.0900000003</v>
      </c>
      <c r="N549" s="142"/>
      <c r="O549" s="142"/>
      <c r="P549" s="142"/>
      <c r="Q549" s="134">
        <f t="shared" si="59"/>
        <v>49465.289999999572</v>
      </c>
      <c r="R549" s="135">
        <f t="shared" si="60"/>
        <v>597.91168498990351</v>
      </c>
    </row>
    <row r="550" spans="1:18" s="153" customFormat="1" x14ac:dyDescent="0.35">
      <c r="A550" s="147">
        <v>9</v>
      </c>
      <c r="B550" s="148" t="s">
        <v>60</v>
      </c>
      <c r="C550" s="148"/>
      <c r="D550" s="148"/>
      <c r="E550" s="148" t="s">
        <v>77</v>
      </c>
      <c r="F550" s="148"/>
      <c r="G550" s="148" t="s">
        <v>401</v>
      </c>
      <c r="H550" s="154">
        <f>SUM(H532:H549)</f>
        <v>73922</v>
      </c>
      <c r="I550" s="147"/>
      <c r="J550" s="150">
        <f>SUM(J532:J549)</f>
        <v>7650242.4600000009</v>
      </c>
      <c r="K550" s="150">
        <f t="shared" ref="K550:M550" si="63">SUM(K532:K549)</f>
        <v>8829254.6399999987</v>
      </c>
      <c r="L550" s="150">
        <f t="shared" si="63"/>
        <v>34142833</v>
      </c>
      <c r="M550" s="150">
        <f t="shared" si="63"/>
        <v>34873767.209999993</v>
      </c>
      <c r="N550" s="148">
        <v>17</v>
      </c>
      <c r="O550" s="148">
        <v>17</v>
      </c>
      <c r="P550" s="148">
        <f>N550-O550</f>
        <v>0</v>
      </c>
      <c r="Q550" s="151">
        <f t="shared" si="59"/>
        <v>-730934.20999999344</v>
      </c>
      <c r="R550" s="152">
        <f>L550/H550</f>
        <v>461.87647790914747</v>
      </c>
    </row>
    <row r="551" spans="1:18" x14ac:dyDescent="0.35">
      <c r="A551" s="141">
        <v>1</v>
      </c>
      <c r="B551" s="142" t="s">
        <v>60</v>
      </c>
      <c r="C551" s="142" t="s">
        <v>402</v>
      </c>
      <c r="D551" s="142" t="s">
        <v>128</v>
      </c>
      <c r="E551" s="142" t="s">
        <v>403</v>
      </c>
      <c r="F551" s="142" t="s">
        <v>210</v>
      </c>
      <c r="G551" s="142" t="s">
        <v>404</v>
      </c>
      <c r="H551" s="143"/>
      <c r="I551" s="141"/>
      <c r="J551" s="144"/>
      <c r="K551" s="145"/>
      <c r="L551" s="146"/>
      <c r="M551" s="146"/>
      <c r="N551" s="142"/>
      <c r="O551" s="142"/>
      <c r="P551" s="142"/>
    </row>
    <row r="552" spans="1:18" x14ac:dyDescent="0.35">
      <c r="A552" s="141">
        <v>2</v>
      </c>
      <c r="B552" s="142" t="s">
        <v>60</v>
      </c>
      <c r="C552" s="142" t="s">
        <v>402</v>
      </c>
      <c r="D552" s="142" t="s">
        <v>128</v>
      </c>
      <c r="E552" s="142" t="s">
        <v>403</v>
      </c>
      <c r="F552" s="142" t="s">
        <v>180</v>
      </c>
      <c r="G552" s="142" t="s">
        <v>787</v>
      </c>
      <c r="H552" s="143">
        <v>2578</v>
      </c>
      <c r="I552" s="141">
        <v>2</v>
      </c>
      <c r="J552" s="144">
        <f>'เลย '!F102</f>
        <v>120782.6</v>
      </c>
      <c r="K552" s="145">
        <f>SUM('เลย '!AI102)</f>
        <v>169851.03999999998</v>
      </c>
      <c r="L552" s="146">
        <f>'เลย '!AJ102</f>
        <v>2052134.97</v>
      </c>
      <c r="M552" s="146">
        <f>'เลย '!AK102</f>
        <v>1950140.65</v>
      </c>
      <c r="N552" s="142"/>
      <c r="O552" s="142"/>
      <c r="P552" s="142"/>
      <c r="Q552" s="134">
        <f t="shared" si="59"/>
        <v>101994.32000000007</v>
      </c>
      <c r="R552" s="135">
        <f t="shared" si="60"/>
        <v>796.01821955003879</v>
      </c>
    </row>
    <row r="553" spans="1:18" x14ac:dyDescent="0.35">
      <c r="A553" s="141">
        <v>3</v>
      </c>
      <c r="B553" s="142" t="s">
        <v>60</v>
      </c>
      <c r="C553" s="142" t="s">
        <v>402</v>
      </c>
      <c r="D553" s="142" t="s">
        <v>128</v>
      </c>
      <c r="E553" s="142" t="s">
        <v>403</v>
      </c>
      <c r="F553" s="142" t="s">
        <v>180</v>
      </c>
      <c r="G553" s="142" t="s">
        <v>788</v>
      </c>
      <c r="H553" s="143">
        <v>5205</v>
      </c>
      <c r="I553" s="141">
        <v>4</v>
      </c>
      <c r="J553" s="144">
        <f>'เลย '!F103</f>
        <v>286961.25</v>
      </c>
      <c r="K553" s="145">
        <f>SUM('เลย '!AI103)</f>
        <v>324147.51</v>
      </c>
      <c r="L553" s="146">
        <f>'เลย '!AJ103</f>
        <v>889075</v>
      </c>
      <c r="M553" s="146">
        <f>'เลย '!AK103</f>
        <v>874445.41</v>
      </c>
      <c r="N553" s="142"/>
      <c r="O553" s="142"/>
      <c r="P553" s="142"/>
      <c r="Q553" s="134">
        <f t="shared" si="59"/>
        <v>14629.589999999967</v>
      </c>
      <c r="R553" s="135">
        <f t="shared" si="60"/>
        <v>170.81171950048031</v>
      </c>
    </row>
    <row r="554" spans="1:18" x14ac:dyDescent="0.35">
      <c r="A554" s="141">
        <v>4</v>
      </c>
      <c r="B554" s="142" t="s">
        <v>60</v>
      </c>
      <c r="C554" s="142" t="s">
        <v>402</v>
      </c>
      <c r="D554" s="142" t="s">
        <v>128</v>
      </c>
      <c r="E554" s="142" t="s">
        <v>403</v>
      </c>
      <c r="F554" s="142" t="s">
        <v>180</v>
      </c>
      <c r="G554" s="142" t="s">
        <v>789</v>
      </c>
      <c r="H554" s="143">
        <v>3001</v>
      </c>
      <c r="I554" s="141">
        <v>3</v>
      </c>
      <c r="J554" s="144">
        <f>'เลย '!F104</f>
        <v>8688.98</v>
      </c>
      <c r="K554" s="145">
        <f>SUM('เลย '!AI104)</f>
        <v>-59525.290000000008</v>
      </c>
      <c r="L554" s="146">
        <f>'เลย '!AJ104</f>
        <v>2084574.6</v>
      </c>
      <c r="M554" s="146">
        <f>'เลย '!AK104</f>
        <v>2052764.8599999999</v>
      </c>
      <c r="N554" s="142"/>
      <c r="O554" s="142"/>
      <c r="P554" s="142"/>
      <c r="Q554" s="134">
        <f t="shared" si="59"/>
        <v>31809.740000000224</v>
      </c>
      <c r="R554" s="135">
        <f t="shared" si="60"/>
        <v>694.62665778073983</v>
      </c>
    </row>
    <row r="555" spans="1:18" x14ac:dyDescent="0.35">
      <c r="A555" s="141">
        <v>5</v>
      </c>
      <c r="B555" s="142" t="s">
        <v>60</v>
      </c>
      <c r="C555" s="142" t="s">
        <v>402</v>
      </c>
      <c r="D555" s="142" t="s">
        <v>128</v>
      </c>
      <c r="E555" s="142" t="s">
        <v>403</v>
      </c>
      <c r="F555" s="142" t="s">
        <v>180</v>
      </c>
      <c r="G555" s="142" t="s">
        <v>790</v>
      </c>
      <c r="H555" s="143">
        <v>3193</v>
      </c>
      <c r="I555" s="141">
        <v>3</v>
      </c>
      <c r="J555" s="144">
        <f>'เลย '!F105</f>
        <v>169084.42</v>
      </c>
      <c r="K555" s="145">
        <f>SUM('เลย '!AI105)</f>
        <v>241221.81</v>
      </c>
      <c r="L555" s="146">
        <f>'เลย '!AJ105</f>
        <v>1188748.81</v>
      </c>
      <c r="M555" s="146">
        <f>'เลย '!AK105</f>
        <v>1186094.7</v>
      </c>
      <c r="N555" s="142"/>
      <c r="O555" s="142"/>
      <c r="P555" s="142"/>
      <c r="Q555" s="134">
        <f t="shared" si="59"/>
        <v>2654.1100000001024</v>
      </c>
      <c r="R555" s="135">
        <f t="shared" si="60"/>
        <v>372.29840588787977</v>
      </c>
    </row>
    <row r="556" spans="1:18" x14ac:dyDescent="0.35">
      <c r="A556" s="141">
        <v>6</v>
      </c>
      <c r="B556" s="142" t="s">
        <v>60</v>
      </c>
      <c r="C556" s="142" t="s">
        <v>402</v>
      </c>
      <c r="D556" s="142" t="s">
        <v>128</v>
      </c>
      <c r="E556" s="142" t="s">
        <v>403</v>
      </c>
      <c r="F556" s="142" t="s">
        <v>180</v>
      </c>
      <c r="G556" s="142" t="s">
        <v>791</v>
      </c>
      <c r="H556" s="143">
        <v>4152</v>
      </c>
      <c r="I556" s="141">
        <v>3</v>
      </c>
      <c r="J556" s="144">
        <f>'เลย '!F106</f>
        <v>75868.19</v>
      </c>
      <c r="K556" s="145">
        <f>SUM('เลย '!AI106)</f>
        <v>164382.5</v>
      </c>
      <c r="L556" s="146">
        <f>'เลย '!AJ106</f>
        <v>1304761.4099999999</v>
      </c>
      <c r="M556" s="146">
        <f>'เลย '!AK106</f>
        <v>893416.15000000014</v>
      </c>
      <c r="N556" s="142"/>
      <c r="O556" s="142"/>
      <c r="P556" s="142"/>
      <c r="Q556" s="134">
        <f t="shared" si="59"/>
        <v>411345.25999999978</v>
      </c>
      <c r="R556" s="135">
        <f t="shared" si="60"/>
        <v>314.2488945086705</v>
      </c>
    </row>
    <row r="557" spans="1:18" s="153" customFormat="1" x14ac:dyDescent="0.35">
      <c r="A557" s="147">
        <v>10</v>
      </c>
      <c r="B557" s="148" t="s">
        <v>60</v>
      </c>
      <c r="C557" s="148"/>
      <c r="D557" s="148"/>
      <c r="E557" s="148" t="s">
        <v>77</v>
      </c>
      <c r="F557" s="148"/>
      <c r="G557" s="148" t="s">
        <v>405</v>
      </c>
      <c r="H557" s="154">
        <f>SUM(H551:H556)</f>
        <v>18129</v>
      </c>
      <c r="I557" s="147"/>
      <c r="J557" s="150">
        <f>SUM(J551:J556)</f>
        <v>661385.43999999994</v>
      </c>
      <c r="K557" s="150">
        <f t="shared" ref="K557:M557" si="64">SUM(K551:K556)</f>
        <v>840077.57000000007</v>
      </c>
      <c r="L557" s="150">
        <f t="shared" si="64"/>
        <v>7519294.790000001</v>
      </c>
      <c r="M557" s="150">
        <f t="shared" si="64"/>
        <v>6956861.7700000005</v>
      </c>
      <c r="N557" s="148">
        <v>5</v>
      </c>
      <c r="O557" s="148">
        <v>5</v>
      </c>
      <c r="P557" s="148">
        <f>N557-O557</f>
        <v>0</v>
      </c>
      <c r="Q557" s="151">
        <f t="shared" si="59"/>
        <v>562433.02000000048</v>
      </c>
      <c r="R557" s="152">
        <f>L557/H557</f>
        <v>414.7661089966353</v>
      </c>
    </row>
    <row r="558" spans="1:18" x14ac:dyDescent="0.35">
      <c r="A558" s="141">
        <v>1</v>
      </c>
      <c r="B558" s="142" t="s">
        <v>60</v>
      </c>
      <c r="C558" s="142" t="s">
        <v>406</v>
      </c>
      <c r="D558" s="142" t="s">
        <v>133</v>
      </c>
      <c r="E558" s="142" t="s">
        <v>407</v>
      </c>
      <c r="F558" s="142" t="s">
        <v>210</v>
      </c>
      <c r="G558" s="142" t="s">
        <v>408</v>
      </c>
      <c r="H558" s="143"/>
      <c r="I558" s="141"/>
      <c r="J558" s="144"/>
      <c r="K558" s="145"/>
      <c r="L558" s="146"/>
      <c r="M558" s="146"/>
      <c r="N558" s="142"/>
      <c r="O558" s="142"/>
      <c r="P558" s="142"/>
    </row>
    <row r="559" spans="1:18" x14ac:dyDescent="0.35">
      <c r="A559" s="141">
        <v>2</v>
      </c>
      <c r="B559" s="142" t="s">
        <v>60</v>
      </c>
      <c r="C559" s="142" t="s">
        <v>406</v>
      </c>
      <c r="D559" s="142" t="s">
        <v>133</v>
      </c>
      <c r="E559" s="142" t="s">
        <v>407</v>
      </c>
      <c r="F559" s="142" t="s">
        <v>180</v>
      </c>
      <c r="G559" s="142" t="s">
        <v>792</v>
      </c>
      <c r="H559" s="143">
        <v>4559</v>
      </c>
      <c r="I559" s="141">
        <v>4</v>
      </c>
      <c r="J559" s="144">
        <f>'เลย '!F107</f>
        <v>267192.61</v>
      </c>
      <c r="K559" s="145">
        <f>SUM('เลย '!AI107)</f>
        <v>346344.26999999996</v>
      </c>
      <c r="L559" s="146">
        <f>'เลย '!AJ107</f>
        <v>2879055.73</v>
      </c>
      <c r="M559" s="146">
        <f>'เลย '!AK107</f>
        <v>2574591.42</v>
      </c>
      <c r="N559" s="142"/>
      <c r="O559" s="142"/>
      <c r="P559" s="142"/>
      <c r="Q559" s="134">
        <f t="shared" si="59"/>
        <v>304464.31000000006</v>
      </c>
      <c r="R559" s="135">
        <f t="shared" si="60"/>
        <v>631.51035972801049</v>
      </c>
    </row>
    <row r="560" spans="1:18" x14ac:dyDescent="0.35">
      <c r="A560" s="141">
        <v>3</v>
      </c>
      <c r="B560" s="142" t="s">
        <v>60</v>
      </c>
      <c r="C560" s="142" t="s">
        <v>406</v>
      </c>
      <c r="D560" s="142" t="s">
        <v>133</v>
      </c>
      <c r="E560" s="142" t="s">
        <v>407</v>
      </c>
      <c r="F560" s="142" t="s">
        <v>180</v>
      </c>
      <c r="G560" s="142" t="s">
        <v>793</v>
      </c>
      <c r="H560" s="143">
        <v>1402</v>
      </c>
      <c r="I560" s="141">
        <v>1</v>
      </c>
      <c r="J560" s="144">
        <f>'เลย '!F108</f>
        <v>236895.22</v>
      </c>
      <c r="K560" s="145">
        <f>SUM('เลย '!AI108)</f>
        <v>240147.96</v>
      </c>
      <c r="L560" s="146">
        <f>'เลย '!AJ108</f>
        <v>1706201.81</v>
      </c>
      <c r="M560" s="146">
        <f>'เลย '!AK108</f>
        <v>1633305.7</v>
      </c>
      <c r="N560" s="142"/>
      <c r="O560" s="142"/>
      <c r="P560" s="142"/>
      <c r="Q560" s="134">
        <f t="shared" si="59"/>
        <v>72896.110000000102</v>
      </c>
      <c r="R560" s="135">
        <f>L560/H560</f>
        <v>1216.9770399429387</v>
      </c>
    </row>
    <row r="561" spans="1:18" x14ac:dyDescent="0.35">
      <c r="A561" s="141">
        <v>4</v>
      </c>
      <c r="B561" s="142" t="s">
        <v>60</v>
      </c>
      <c r="C561" s="142" t="s">
        <v>406</v>
      </c>
      <c r="D561" s="142" t="s">
        <v>133</v>
      </c>
      <c r="E561" s="142" t="s">
        <v>407</v>
      </c>
      <c r="F561" s="142" t="s">
        <v>180</v>
      </c>
      <c r="G561" s="142" t="s">
        <v>794</v>
      </c>
      <c r="H561" s="143">
        <v>4041</v>
      </c>
      <c r="I561" s="141">
        <v>3</v>
      </c>
      <c r="J561" s="144">
        <f>'เลย '!F109</f>
        <v>272114.11</v>
      </c>
      <c r="K561" s="145">
        <f>SUM('เลย '!AI109)</f>
        <v>287078.89</v>
      </c>
      <c r="L561" s="146">
        <f>'เลย '!AJ109</f>
        <v>1603492.0799999998</v>
      </c>
      <c r="M561" s="146">
        <f>'เลย '!AK109</f>
        <v>1545409.1700000002</v>
      </c>
      <c r="N561" s="142"/>
      <c r="O561" s="142"/>
      <c r="P561" s="142"/>
      <c r="Q561" s="134">
        <f t="shared" si="59"/>
        <v>58082.909999999683</v>
      </c>
      <c r="R561" s="135">
        <f t="shared" si="60"/>
        <v>396.80576095025981</v>
      </c>
    </row>
    <row r="562" spans="1:18" x14ac:dyDescent="0.35">
      <c r="A562" s="141">
        <v>5</v>
      </c>
      <c r="B562" s="142" t="s">
        <v>60</v>
      </c>
      <c r="C562" s="142" t="s">
        <v>406</v>
      </c>
      <c r="D562" s="142" t="s">
        <v>133</v>
      </c>
      <c r="E562" s="142" t="s">
        <v>407</v>
      </c>
      <c r="F562" s="142" t="s">
        <v>180</v>
      </c>
      <c r="G562" s="142" t="s">
        <v>795</v>
      </c>
      <c r="H562" s="143">
        <v>3664</v>
      </c>
      <c r="I562" s="141">
        <v>3</v>
      </c>
      <c r="J562" s="144">
        <f>'เลย '!F110</f>
        <v>459916.5</v>
      </c>
      <c r="K562" s="145">
        <f>SUM('เลย '!AI110)</f>
        <v>448075.71</v>
      </c>
      <c r="L562" s="146">
        <f>'เลย '!AJ110</f>
        <v>1903855.24</v>
      </c>
      <c r="M562" s="146">
        <f>'เลย '!AK110</f>
        <v>1826930.98</v>
      </c>
      <c r="N562" s="142"/>
      <c r="O562" s="142"/>
      <c r="P562" s="142"/>
      <c r="Q562" s="134">
        <f t="shared" si="59"/>
        <v>76924.260000000009</v>
      </c>
      <c r="R562" s="135">
        <f t="shared" si="60"/>
        <v>519.61114628820962</v>
      </c>
    </row>
    <row r="563" spans="1:18" x14ac:dyDescent="0.35">
      <c r="A563" s="141">
        <v>6</v>
      </c>
      <c r="B563" s="142" t="s">
        <v>60</v>
      </c>
      <c r="C563" s="142" t="s">
        <v>406</v>
      </c>
      <c r="D563" s="142" t="s">
        <v>133</v>
      </c>
      <c r="E563" s="142" t="s">
        <v>407</v>
      </c>
      <c r="F563" s="142" t="s">
        <v>180</v>
      </c>
      <c r="G563" s="142" t="s">
        <v>796</v>
      </c>
      <c r="H563" s="143">
        <v>1748</v>
      </c>
      <c r="I563" s="141">
        <v>2</v>
      </c>
      <c r="J563" s="144">
        <f>'เลย '!F111</f>
        <v>118555.55</v>
      </c>
      <c r="K563" s="145">
        <f>SUM('เลย '!AI111)</f>
        <v>129554.90000000001</v>
      </c>
      <c r="L563" s="146">
        <f>'เลย '!AJ111</f>
        <v>1235616.6800000002</v>
      </c>
      <c r="M563" s="146">
        <f>'เลย '!AK111</f>
        <v>1177368.05</v>
      </c>
      <c r="N563" s="142"/>
      <c r="O563" s="142"/>
      <c r="P563" s="142"/>
      <c r="Q563" s="134">
        <f t="shared" si="59"/>
        <v>58248.630000000121</v>
      </c>
      <c r="R563" s="135">
        <f t="shared" si="60"/>
        <v>706.87453089244866</v>
      </c>
    </row>
    <row r="564" spans="1:18" s="153" customFormat="1" x14ac:dyDescent="0.35">
      <c r="A564" s="147">
        <v>11</v>
      </c>
      <c r="B564" s="148" t="s">
        <v>60</v>
      </c>
      <c r="C564" s="148"/>
      <c r="D564" s="148"/>
      <c r="E564" s="148" t="s">
        <v>77</v>
      </c>
      <c r="F564" s="148"/>
      <c r="G564" s="148" t="s">
        <v>409</v>
      </c>
      <c r="H564" s="154">
        <f>SUM(H558:H563)</f>
        <v>15414</v>
      </c>
      <c r="I564" s="147"/>
      <c r="J564" s="150">
        <f>SUM(J558:J563)</f>
        <v>1354673.99</v>
      </c>
      <c r="K564" s="150">
        <f t="shared" ref="K564:M564" si="65">SUM(K558:K563)</f>
        <v>1451201.73</v>
      </c>
      <c r="L564" s="150">
        <f t="shared" si="65"/>
        <v>9328221.540000001</v>
      </c>
      <c r="M564" s="150">
        <f t="shared" si="65"/>
        <v>8757605.3200000003</v>
      </c>
      <c r="N564" s="148">
        <v>5</v>
      </c>
      <c r="O564" s="148">
        <v>5</v>
      </c>
      <c r="P564" s="148">
        <f>N564-O564</f>
        <v>0</v>
      </c>
      <c r="Q564" s="151">
        <f t="shared" si="59"/>
        <v>570616.22000000067</v>
      </c>
      <c r="R564" s="152">
        <f>L564/H564</f>
        <v>605.1785091475283</v>
      </c>
    </row>
    <row r="565" spans="1:18" x14ac:dyDescent="0.35">
      <c r="A565" s="141">
        <v>1</v>
      </c>
      <c r="B565" s="142" t="s">
        <v>60</v>
      </c>
      <c r="C565" s="142" t="s">
        <v>410</v>
      </c>
      <c r="D565" s="142" t="s">
        <v>137</v>
      </c>
      <c r="E565" s="142" t="s">
        <v>411</v>
      </c>
      <c r="F565" s="142" t="s">
        <v>210</v>
      </c>
      <c r="G565" s="142" t="s">
        <v>412</v>
      </c>
      <c r="H565" s="143"/>
      <c r="I565" s="141"/>
      <c r="J565" s="144"/>
      <c r="K565" s="145"/>
      <c r="L565" s="146"/>
      <c r="M565" s="146"/>
      <c r="N565" s="142"/>
      <c r="O565" s="142"/>
      <c r="P565" s="142"/>
    </row>
    <row r="566" spans="1:18" x14ac:dyDescent="0.35">
      <c r="A566" s="141">
        <v>2</v>
      </c>
      <c r="B566" s="142" t="s">
        <v>60</v>
      </c>
      <c r="C566" s="142" t="s">
        <v>410</v>
      </c>
      <c r="D566" s="142" t="s">
        <v>137</v>
      </c>
      <c r="E566" s="142" t="s">
        <v>411</v>
      </c>
      <c r="F566" s="142" t="s">
        <v>180</v>
      </c>
      <c r="G566" s="142" t="s">
        <v>797</v>
      </c>
      <c r="H566" s="143">
        <v>5082</v>
      </c>
      <c r="I566" s="141">
        <v>4</v>
      </c>
      <c r="J566" s="144">
        <f>'เลย '!F112</f>
        <v>1202841.33</v>
      </c>
      <c r="K566" s="145">
        <f>SUM('เลย '!AI112)</f>
        <v>1293005.9800000002</v>
      </c>
      <c r="L566" s="146">
        <f>'เลย '!AJ112</f>
        <v>3526875.69</v>
      </c>
      <c r="M566" s="146">
        <f>'เลย '!AK112</f>
        <v>2540995.3899999997</v>
      </c>
      <c r="N566" s="142"/>
      <c r="O566" s="142"/>
      <c r="P566" s="142"/>
      <c r="Q566" s="134">
        <f t="shared" si="59"/>
        <v>985880.30000000028</v>
      </c>
      <c r="R566" s="135">
        <f t="shared" si="60"/>
        <v>693.99364226682405</v>
      </c>
    </row>
    <row r="567" spans="1:18" x14ac:dyDescent="0.35">
      <c r="A567" s="141">
        <v>3</v>
      </c>
      <c r="B567" s="142" t="s">
        <v>60</v>
      </c>
      <c r="C567" s="142" t="s">
        <v>410</v>
      </c>
      <c r="D567" s="142" t="s">
        <v>137</v>
      </c>
      <c r="E567" s="142" t="s">
        <v>411</v>
      </c>
      <c r="F567" s="142" t="s">
        <v>180</v>
      </c>
      <c r="G567" s="142" t="s">
        <v>798</v>
      </c>
      <c r="H567" s="143">
        <v>5235</v>
      </c>
      <c r="I567" s="141">
        <v>4</v>
      </c>
      <c r="J567" s="144">
        <f>'เลย '!F113</f>
        <v>475099.33</v>
      </c>
      <c r="K567" s="145">
        <f>SUM('เลย '!AI113)</f>
        <v>500379.62</v>
      </c>
      <c r="L567" s="146">
        <f>'เลย '!AJ113</f>
        <v>2953173.81</v>
      </c>
      <c r="M567" s="146">
        <f>'เลย '!AK113</f>
        <v>2802977.5100000002</v>
      </c>
      <c r="N567" s="142"/>
      <c r="O567" s="142"/>
      <c r="P567" s="142"/>
      <c r="Q567" s="134">
        <f t="shared" si="59"/>
        <v>150196.29999999981</v>
      </c>
      <c r="R567" s="135">
        <f t="shared" si="60"/>
        <v>564.12107163323788</v>
      </c>
    </row>
    <row r="568" spans="1:18" x14ac:dyDescent="0.35">
      <c r="A568" s="141">
        <v>4</v>
      </c>
      <c r="B568" s="142" t="s">
        <v>60</v>
      </c>
      <c r="C568" s="142" t="s">
        <v>410</v>
      </c>
      <c r="D568" s="142" t="s">
        <v>137</v>
      </c>
      <c r="E568" s="142" t="s">
        <v>411</v>
      </c>
      <c r="F568" s="142" t="s">
        <v>180</v>
      </c>
      <c r="G568" s="142" t="s">
        <v>799</v>
      </c>
      <c r="H568" s="143">
        <v>2707</v>
      </c>
      <c r="I568" s="141">
        <v>2</v>
      </c>
      <c r="J568" s="144">
        <f>'เลย '!F114</f>
        <v>410120</v>
      </c>
      <c r="K568" s="145">
        <f>SUM('เลย '!AI114)</f>
        <v>414154.7</v>
      </c>
      <c r="L568" s="146">
        <f>'เลย '!AJ114</f>
        <v>1677471.58</v>
      </c>
      <c r="M568" s="146">
        <f>'เลย '!AK114</f>
        <v>1467069.02</v>
      </c>
      <c r="N568" s="142"/>
      <c r="O568" s="142"/>
      <c r="P568" s="142"/>
      <c r="Q568" s="134">
        <f t="shared" si="59"/>
        <v>210402.56000000006</v>
      </c>
      <c r="R568" s="135">
        <f t="shared" si="60"/>
        <v>619.67919468045807</v>
      </c>
    </row>
    <row r="569" spans="1:18" x14ac:dyDescent="0.35">
      <c r="A569" s="141">
        <v>5</v>
      </c>
      <c r="B569" s="142" t="s">
        <v>60</v>
      </c>
      <c r="C569" s="142" t="s">
        <v>410</v>
      </c>
      <c r="D569" s="142" t="s">
        <v>137</v>
      </c>
      <c r="E569" s="142" t="s">
        <v>411</v>
      </c>
      <c r="F569" s="142" t="s">
        <v>180</v>
      </c>
      <c r="G569" s="142" t="s">
        <v>800</v>
      </c>
      <c r="H569" s="143">
        <v>4511</v>
      </c>
      <c r="I569" s="141">
        <v>4</v>
      </c>
      <c r="J569" s="144">
        <f>'เลย '!F115</f>
        <v>812809.49</v>
      </c>
      <c r="K569" s="145">
        <f>SUM('เลย '!AI115)</f>
        <v>924223.57</v>
      </c>
      <c r="L569" s="146">
        <f>'เลย '!AJ115</f>
        <v>3023734.96</v>
      </c>
      <c r="M569" s="146">
        <f>'เลย '!AK115</f>
        <v>2236589.4099999997</v>
      </c>
      <c r="N569" s="142"/>
      <c r="O569" s="142"/>
      <c r="P569" s="142"/>
      <c r="Q569" s="134">
        <f t="shared" si="59"/>
        <v>787145.55000000028</v>
      </c>
      <c r="R569" s="135">
        <f t="shared" si="60"/>
        <v>670.30258479272891</v>
      </c>
    </row>
    <row r="570" spans="1:18" x14ac:dyDescent="0.35">
      <c r="A570" s="141">
        <v>6</v>
      </c>
      <c r="B570" s="142" t="s">
        <v>60</v>
      </c>
      <c r="C570" s="142" t="s">
        <v>410</v>
      </c>
      <c r="D570" s="142" t="s">
        <v>137</v>
      </c>
      <c r="E570" s="142" t="s">
        <v>411</v>
      </c>
      <c r="F570" s="142" t="s">
        <v>180</v>
      </c>
      <c r="G570" s="142" t="s">
        <v>801</v>
      </c>
      <c r="H570" s="143">
        <v>1392</v>
      </c>
      <c r="I570" s="141">
        <v>1</v>
      </c>
      <c r="J570" s="144">
        <f>'เลย '!F116</f>
        <v>181969.5</v>
      </c>
      <c r="K570" s="145">
        <f>SUM('เลย '!AI116)</f>
        <v>208376.29</v>
      </c>
      <c r="L570" s="146">
        <f>'เลย '!AJ116</f>
        <v>1106412.8599999999</v>
      </c>
      <c r="M570" s="146">
        <f>'เลย '!AK116</f>
        <v>974541.16</v>
      </c>
      <c r="N570" s="142"/>
      <c r="O570" s="142"/>
      <c r="P570" s="142"/>
      <c r="Q570" s="134">
        <f t="shared" si="59"/>
        <v>131871.69999999984</v>
      </c>
      <c r="R570" s="135">
        <f t="shared" si="60"/>
        <v>794.83682471264353</v>
      </c>
    </row>
    <row r="571" spans="1:18" x14ac:dyDescent="0.35">
      <c r="A571" s="141">
        <v>7</v>
      </c>
      <c r="B571" s="142" t="s">
        <v>60</v>
      </c>
      <c r="C571" s="142" t="s">
        <v>410</v>
      </c>
      <c r="D571" s="142" t="s">
        <v>137</v>
      </c>
      <c r="E571" s="142" t="s">
        <v>411</v>
      </c>
      <c r="F571" s="142" t="s">
        <v>180</v>
      </c>
      <c r="G571" s="142" t="s">
        <v>802</v>
      </c>
      <c r="H571" s="143">
        <v>4729</v>
      </c>
      <c r="I571" s="141">
        <v>4</v>
      </c>
      <c r="J571" s="144">
        <f>'เลย '!F117</f>
        <v>856485.02</v>
      </c>
      <c r="K571" s="145">
        <f>SUM('เลย '!AI117)</f>
        <v>348230.69999999995</v>
      </c>
      <c r="L571" s="146">
        <f>'เลย '!AJ117</f>
        <v>3398508.65</v>
      </c>
      <c r="M571" s="146">
        <f>'เลย '!AK117</f>
        <v>3412947.92</v>
      </c>
      <c r="N571" s="142"/>
      <c r="O571" s="142"/>
      <c r="P571" s="142"/>
      <c r="Q571" s="134">
        <f t="shared" si="59"/>
        <v>-14439.270000000019</v>
      </c>
      <c r="R571" s="135">
        <f t="shared" si="60"/>
        <v>718.65270670331995</v>
      </c>
    </row>
    <row r="572" spans="1:18" s="153" customFormat="1" x14ac:dyDescent="0.35">
      <c r="A572" s="147">
        <v>12</v>
      </c>
      <c r="B572" s="148" t="s">
        <v>60</v>
      </c>
      <c r="C572" s="148"/>
      <c r="D572" s="148"/>
      <c r="E572" s="148" t="s">
        <v>77</v>
      </c>
      <c r="F572" s="148"/>
      <c r="G572" s="148" t="s">
        <v>413</v>
      </c>
      <c r="H572" s="154">
        <f>SUM(H565:H571)</f>
        <v>23656</v>
      </c>
      <c r="I572" s="147"/>
      <c r="J572" s="150">
        <f>SUM(J565:J571)</f>
        <v>3939324.6700000004</v>
      </c>
      <c r="K572" s="150">
        <f t="shared" ref="K572:M572" si="66">SUM(K565:K571)</f>
        <v>3688370.8600000003</v>
      </c>
      <c r="L572" s="150">
        <f t="shared" si="66"/>
        <v>15686177.549999999</v>
      </c>
      <c r="M572" s="150">
        <f t="shared" si="66"/>
        <v>13435120.41</v>
      </c>
      <c r="N572" s="148">
        <v>6</v>
      </c>
      <c r="O572" s="148">
        <v>6</v>
      </c>
      <c r="P572" s="148">
        <f>N572-O572</f>
        <v>0</v>
      </c>
      <c r="Q572" s="151">
        <f t="shared" si="59"/>
        <v>2251057.1399999987</v>
      </c>
      <c r="R572" s="152">
        <f>L572/H572</f>
        <v>663.09509426783893</v>
      </c>
    </row>
    <row r="573" spans="1:18" x14ac:dyDescent="0.35">
      <c r="A573" s="141">
        <v>1</v>
      </c>
      <c r="B573" s="142" t="s">
        <v>60</v>
      </c>
      <c r="C573" s="142" t="s">
        <v>414</v>
      </c>
      <c r="D573" s="142" t="s">
        <v>144</v>
      </c>
      <c r="E573" s="142" t="s">
        <v>415</v>
      </c>
      <c r="F573" s="142" t="s">
        <v>210</v>
      </c>
      <c r="G573" s="142" t="s">
        <v>416</v>
      </c>
      <c r="H573" s="143"/>
      <c r="I573" s="141"/>
      <c r="J573" s="144"/>
      <c r="K573" s="145"/>
      <c r="L573" s="146"/>
      <c r="M573" s="146"/>
      <c r="N573" s="142"/>
      <c r="O573" s="142"/>
      <c r="P573" s="142"/>
    </row>
    <row r="574" spans="1:18" x14ac:dyDescent="0.35">
      <c r="A574" s="141">
        <v>2</v>
      </c>
      <c r="B574" s="142" t="s">
        <v>60</v>
      </c>
      <c r="C574" s="142" t="s">
        <v>414</v>
      </c>
      <c r="D574" s="142" t="s">
        <v>144</v>
      </c>
      <c r="E574" s="142" t="s">
        <v>415</v>
      </c>
      <c r="F574" s="142" t="s">
        <v>180</v>
      </c>
      <c r="G574" s="142" t="s">
        <v>803</v>
      </c>
      <c r="H574" s="143">
        <v>3571</v>
      </c>
      <c r="I574" s="141">
        <v>3</v>
      </c>
      <c r="J574" s="144">
        <f>'เลย '!F118</f>
        <v>561305.1</v>
      </c>
      <c r="K574" s="145">
        <f>SUM('เลย '!AI118)</f>
        <v>505358.6399999999</v>
      </c>
      <c r="L574" s="146">
        <f>'เลย '!AJ118</f>
        <v>1784888.7999999998</v>
      </c>
      <c r="M574" s="146">
        <f>'เลย '!AK118</f>
        <v>1575758.19</v>
      </c>
      <c r="N574" s="142"/>
      <c r="O574" s="142"/>
      <c r="P574" s="142"/>
      <c r="Q574" s="134">
        <f t="shared" si="59"/>
        <v>209130.60999999987</v>
      </c>
      <c r="R574" s="135">
        <f t="shared" si="60"/>
        <v>499.82884346121529</v>
      </c>
    </row>
    <row r="575" spans="1:18" x14ac:dyDescent="0.35">
      <c r="A575" s="141">
        <v>3</v>
      </c>
      <c r="B575" s="142" t="s">
        <v>60</v>
      </c>
      <c r="C575" s="142" t="s">
        <v>414</v>
      </c>
      <c r="D575" s="142" t="s">
        <v>144</v>
      </c>
      <c r="E575" s="142" t="s">
        <v>415</v>
      </c>
      <c r="F575" s="142" t="s">
        <v>180</v>
      </c>
      <c r="G575" s="142" t="s">
        <v>804</v>
      </c>
      <c r="H575" s="143">
        <v>3383</v>
      </c>
      <c r="I575" s="141">
        <v>3</v>
      </c>
      <c r="J575" s="144">
        <f>'เลย '!F119</f>
        <v>654073.99</v>
      </c>
      <c r="K575" s="145">
        <f>SUM('เลย '!AI119)</f>
        <v>620086.23</v>
      </c>
      <c r="L575" s="146">
        <f>'เลย '!AJ119</f>
        <v>1544739.54</v>
      </c>
      <c r="M575" s="146">
        <f>'เลย '!AK119</f>
        <v>1475925.96</v>
      </c>
      <c r="N575" s="142"/>
      <c r="O575" s="142"/>
      <c r="P575" s="142"/>
      <c r="Q575" s="134">
        <f t="shared" si="59"/>
        <v>68813.580000000075</v>
      </c>
      <c r="R575" s="135">
        <f t="shared" si="60"/>
        <v>456.61825007389893</v>
      </c>
    </row>
    <row r="576" spans="1:18" x14ac:dyDescent="0.35">
      <c r="A576" s="141">
        <v>4</v>
      </c>
      <c r="B576" s="142" t="s">
        <v>60</v>
      </c>
      <c r="C576" s="142" t="s">
        <v>414</v>
      </c>
      <c r="D576" s="142" t="s">
        <v>144</v>
      </c>
      <c r="E576" s="142" t="s">
        <v>415</v>
      </c>
      <c r="F576" s="142" t="s">
        <v>180</v>
      </c>
      <c r="G576" s="142" t="s">
        <v>805</v>
      </c>
      <c r="H576" s="143">
        <v>3666</v>
      </c>
      <c r="I576" s="141">
        <v>3</v>
      </c>
      <c r="J576" s="144">
        <f>'เลย '!F120</f>
        <v>835156.11</v>
      </c>
      <c r="K576" s="145">
        <f>SUM('เลย '!AI120)</f>
        <v>697482.26</v>
      </c>
      <c r="L576" s="146">
        <f>'เลย '!AJ120</f>
        <v>2003849.6</v>
      </c>
      <c r="M576" s="146">
        <f>'เลย '!AK120</f>
        <v>1893620.46</v>
      </c>
      <c r="N576" s="142"/>
      <c r="O576" s="142"/>
      <c r="P576" s="142"/>
      <c r="Q576" s="134">
        <f t="shared" si="59"/>
        <v>110229.14000000013</v>
      </c>
      <c r="R576" s="135">
        <f t="shared" si="60"/>
        <v>546.60381887615938</v>
      </c>
    </row>
    <row r="577" spans="1:18" x14ac:dyDescent="0.35">
      <c r="A577" s="141">
        <v>5</v>
      </c>
      <c r="B577" s="142" t="s">
        <v>60</v>
      </c>
      <c r="C577" s="142" t="s">
        <v>414</v>
      </c>
      <c r="D577" s="142" t="s">
        <v>144</v>
      </c>
      <c r="E577" s="142" t="s">
        <v>415</v>
      </c>
      <c r="F577" s="142" t="s">
        <v>180</v>
      </c>
      <c r="G577" s="142" t="s">
        <v>806</v>
      </c>
      <c r="H577" s="143">
        <v>4139</v>
      </c>
      <c r="I577" s="141">
        <v>3</v>
      </c>
      <c r="J577" s="144">
        <f>'เลย '!F121</f>
        <v>324858.88</v>
      </c>
      <c r="K577" s="145">
        <f>SUM('เลย '!AI121)</f>
        <v>321464.44999999995</v>
      </c>
      <c r="L577" s="146">
        <f>'เลย '!AJ121</f>
        <v>1713003.75</v>
      </c>
      <c r="M577" s="146">
        <f>'เลย '!AK121</f>
        <v>1619478.63</v>
      </c>
      <c r="N577" s="142"/>
      <c r="O577" s="142"/>
      <c r="P577" s="142"/>
      <c r="Q577" s="134">
        <f t="shared" si="59"/>
        <v>93525.120000000112</v>
      </c>
      <c r="R577" s="135">
        <f t="shared" si="60"/>
        <v>413.86899009422564</v>
      </c>
    </row>
    <row r="578" spans="1:18" x14ac:dyDescent="0.35">
      <c r="A578" s="141">
        <v>6</v>
      </c>
      <c r="B578" s="142" t="s">
        <v>60</v>
      </c>
      <c r="C578" s="142" t="s">
        <v>414</v>
      </c>
      <c r="D578" s="142" t="s">
        <v>144</v>
      </c>
      <c r="E578" s="142" t="s">
        <v>415</v>
      </c>
      <c r="F578" s="142" t="s">
        <v>180</v>
      </c>
      <c r="G578" s="142" t="s">
        <v>807</v>
      </c>
      <c r="H578" s="143">
        <v>1457</v>
      </c>
      <c r="I578" s="141">
        <v>1</v>
      </c>
      <c r="J578" s="144">
        <f>'เลย '!F122</f>
        <v>334153.86</v>
      </c>
      <c r="K578" s="145">
        <f>SUM('เลย '!AI122)</f>
        <v>329368.19999999995</v>
      </c>
      <c r="L578" s="146">
        <f>'เลย '!AJ122</f>
        <v>1541977.17</v>
      </c>
      <c r="M578" s="146">
        <f>'เลย '!AK122</f>
        <v>1401008.9100000001</v>
      </c>
      <c r="N578" s="142"/>
      <c r="O578" s="142"/>
      <c r="P578" s="142"/>
      <c r="Q578" s="134">
        <f t="shared" si="59"/>
        <v>140968.25999999978</v>
      </c>
      <c r="R578" s="135">
        <f t="shared" si="60"/>
        <v>1058.3233836650652</v>
      </c>
    </row>
    <row r="579" spans="1:18" x14ac:dyDescent="0.35">
      <c r="A579" s="141">
        <v>7</v>
      </c>
      <c r="B579" s="142" t="s">
        <v>60</v>
      </c>
      <c r="C579" s="142" t="s">
        <v>414</v>
      </c>
      <c r="D579" s="142" t="s">
        <v>144</v>
      </c>
      <c r="E579" s="142" t="s">
        <v>415</v>
      </c>
      <c r="F579" s="142" t="s">
        <v>180</v>
      </c>
      <c r="G579" s="142" t="s">
        <v>808</v>
      </c>
      <c r="H579" s="143">
        <v>2356</v>
      </c>
      <c r="I579" s="141">
        <v>2</v>
      </c>
      <c r="J579" s="144">
        <f>'เลย '!F123</f>
        <v>499242.37</v>
      </c>
      <c r="K579" s="145">
        <f>SUM('เลย '!AI123)</f>
        <v>421191.62</v>
      </c>
      <c r="L579" s="146">
        <f>'เลย '!AJ123</f>
        <v>1682762.57</v>
      </c>
      <c r="M579" s="146">
        <f>'เลย '!AK123</f>
        <v>1594574.0899999999</v>
      </c>
      <c r="N579" s="142"/>
      <c r="O579" s="142"/>
      <c r="P579" s="142"/>
      <c r="Q579" s="134">
        <f t="shared" si="59"/>
        <v>88188.480000000214</v>
      </c>
      <c r="R579" s="135">
        <f t="shared" si="60"/>
        <v>714.24557300509343</v>
      </c>
    </row>
    <row r="580" spans="1:18" x14ac:dyDescent="0.35">
      <c r="A580" s="141">
        <v>8</v>
      </c>
      <c r="B580" s="142" t="s">
        <v>60</v>
      </c>
      <c r="C580" s="142" t="s">
        <v>414</v>
      </c>
      <c r="D580" s="142" t="s">
        <v>144</v>
      </c>
      <c r="E580" s="142" t="s">
        <v>415</v>
      </c>
      <c r="F580" s="142" t="s">
        <v>180</v>
      </c>
      <c r="G580" s="142" t="s">
        <v>809</v>
      </c>
      <c r="H580" s="143">
        <v>3094</v>
      </c>
      <c r="I580" s="141">
        <v>3</v>
      </c>
      <c r="J580" s="144">
        <f>'เลย '!F124</f>
        <v>559422.19999999995</v>
      </c>
      <c r="K580" s="145">
        <f>SUM('เลย '!AI124)</f>
        <v>561704.72</v>
      </c>
      <c r="L580" s="146">
        <f>'เลย '!AJ124</f>
        <v>1909343.73</v>
      </c>
      <c r="M580" s="146">
        <f>'เลย '!AK124</f>
        <v>1826325.28</v>
      </c>
      <c r="N580" s="142"/>
      <c r="O580" s="142"/>
      <c r="P580" s="142"/>
      <c r="Q580" s="134">
        <f t="shared" si="59"/>
        <v>83018.449999999953</v>
      </c>
      <c r="R580" s="135">
        <f t="shared" si="60"/>
        <v>617.11174208144791</v>
      </c>
    </row>
    <row r="581" spans="1:18" x14ac:dyDescent="0.35">
      <c r="A581" s="141">
        <v>9</v>
      </c>
      <c r="B581" s="142" t="s">
        <v>60</v>
      </c>
      <c r="C581" s="142" t="s">
        <v>414</v>
      </c>
      <c r="D581" s="142" t="s">
        <v>144</v>
      </c>
      <c r="E581" s="142" t="s">
        <v>415</v>
      </c>
      <c r="F581" s="142" t="s">
        <v>180</v>
      </c>
      <c r="G581" s="142" t="s">
        <v>810</v>
      </c>
      <c r="H581" s="143">
        <v>2499</v>
      </c>
      <c r="I581" s="141">
        <v>2</v>
      </c>
      <c r="J581" s="144">
        <f>'เลย '!F125</f>
        <v>265887.43</v>
      </c>
      <c r="K581" s="145">
        <f>SUM('เลย '!AI125)</f>
        <v>263392.61</v>
      </c>
      <c r="L581" s="146">
        <f>'เลย '!AJ125</f>
        <v>1623892.76</v>
      </c>
      <c r="M581" s="146">
        <f>'เลย '!AK125</f>
        <v>1637286.67</v>
      </c>
      <c r="N581" s="142"/>
      <c r="O581" s="142"/>
      <c r="P581" s="142"/>
      <c r="Q581" s="134">
        <f t="shared" si="59"/>
        <v>-13393.909999999916</v>
      </c>
      <c r="R581" s="135">
        <f t="shared" si="60"/>
        <v>649.8170308123249</v>
      </c>
    </row>
    <row r="582" spans="1:18" s="153" customFormat="1" x14ac:dyDescent="0.35">
      <c r="A582" s="147">
        <v>13</v>
      </c>
      <c r="B582" s="148" t="s">
        <v>60</v>
      </c>
      <c r="C582" s="148"/>
      <c r="D582" s="148"/>
      <c r="E582" s="148" t="s">
        <v>77</v>
      </c>
      <c r="F582" s="148"/>
      <c r="G582" s="148" t="s">
        <v>417</v>
      </c>
      <c r="H582" s="154">
        <f>SUM(H573:H581)</f>
        <v>24165</v>
      </c>
      <c r="I582" s="147"/>
      <c r="J582" s="150">
        <f>SUM(J573:J581)</f>
        <v>4034099.94</v>
      </c>
      <c r="K582" s="150">
        <f t="shared" ref="K582:M582" si="67">SUM(K573:K581)</f>
        <v>3720048.73</v>
      </c>
      <c r="L582" s="150">
        <f t="shared" si="67"/>
        <v>13804457.92</v>
      </c>
      <c r="M582" s="150">
        <f t="shared" si="67"/>
        <v>13023978.189999998</v>
      </c>
      <c r="N582" s="148">
        <v>8</v>
      </c>
      <c r="O582" s="148">
        <v>8</v>
      </c>
      <c r="P582" s="148">
        <f>N582-O582</f>
        <v>0</v>
      </c>
      <c r="Q582" s="151">
        <f t="shared" si="59"/>
        <v>780479.73000000231</v>
      </c>
      <c r="R582" s="152">
        <f>L582/H582</f>
        <v>571.25834554107178</v>
      </c>
    </row>
    <row r="583" spans="1:18" x14ac:dyDescent="0.35">
      <c r="A583" s="141">
        <v>1</v>
      </c>
      <c r="B583" s="142" t="s">
        <v>60</v>
      </c>
      <c r="C583" s="142" t="s">
        <v>418</v>
      </c>
      <c r="D583" s="142" t="s">
        <v>147</v>
      </c>
      <c r="E583" s="142" t="s">
        <v>419</v>
      </c>
      <c r="F583" s="142" t="s">
        <v>210</v>
      </c>
      <c r="G583" s="142" t="s">
        <v>420</v>
      </c>
      <c r="H583" s="143"/>
      <c r="I583" s="141"/>
      <c r="J583" s="144"/>
      <c r="K583" s="145"/>
      <c r="L583" s="146"/>
      <c r="M583" s="146"/>
      <c r="N583" s="142"/>
      <c r="O583" s="142"/>
      <c r="P583" s="142"/>
    </row>
    <row r="584" spans="1:18" x14ac:dyDescent="0.35">
      <c r="A584" s="141">
        <v>2</v>
      </c>
      <c r="B584" s="142" t="s">
        <v>60</v>
      </c>
      <c r="C584" s="142" t="s">
        <v>418</v>
      </c>
      <c r="D584" s="142" t="s">
        <v>147</v>
      </c>
      <c r="E584" s="142" t="s">
        <v>419</v>
      </c>
      <c r="F584" s="142" t="s">
        <v>180</v>
      </c>
      <c r="G584" s="142" t="s">
        <v>811</v>
      </c>
      <c r="H584" s="143">
        <v>5132</v>
      </c>
      <c r="I584" s="141">
        <v>4</v>
      </c>
      <c r="J584" s="144">
        <f>'เลย '!F126</f>
        <v>540077.56999999995</v>
      </c>
      <c r="K584" s="145">
        <f>SUM('เลย '!AI126)</f>
        <v>440618.19999999995</v>
      </c>
      <c r="L584" s="146">
        <f>'เลย '!AJ126</f>
        <v>3018164.49</v>
      </c>
      <c r="M584" s="146">
        <f>'เลย '!AK126</f>
        <v>2828727.5900000003</v>
      </c>
      <c r="N584" s="142"/>
      <c r="O584" s="142"/>
      <c r="P584" s="142"/>
      <c r="Q584" s="134">
        <f t="shared" ref="Q584:Q646" si="68">L584-M584</f>
        <v>189436.89999999991</v>
      </c>
      <c r="R584" s="135">
        <f t="shared" ref="R584:R646" si="69">L584/H584</f>
        <v>588.10687646141855</v>
      </c>
    </row>
    <row r="585" spans="1:18" x14ac:dyDescent="0.35">
      <c r="A585" s="141">
        <v>3</v>
      </c>
      <c r="B585" s="142" t="s">
        <v>60</v>
      </c>
      <c r="C585" s="142" t="s">
        <v>418</v>
      </c>
      <c r="D585" s="142" t="s">
        <v>147</v>
      </c>
      <c r="E585" s="142" t="s">
        <v>419</v>
      </c>
      <c r="F585" s="142" t="s">
        <v>180</v>
      </c>
      <c r="G585" s="142" t="s">
        <v>812</v>
      </c>
      <c r="H585" s="143">
        <v>2779</v>
      </c>
      <c r="I585" s="141">
        <v>2</v>
      </c>
      <c r="J585" s="144">
        <f>'เลย '!F127</f>
        <v>537991.94999999995</v>
      </c>
      <c r="K585" s="145">
        <f>SUM('เลย '!AI127)</f>
        <v>503225.08999999997</v>
      </c>
      <c r="L585" s="146">
        <f>'เลย '!AJ127</f>
        <v>2412949.5</v>
      </c>
      <c r="M585" s="146">
        <f>'เลย '!AK127</f>
        <v>1917964.0999999999</v>
      </c>
      <c r="N585" s="142"/>
      <c r="O585" s="142"/>
      <c r="P585" s="142"/>
      <c r="Q585" s="134">
        <f t="shared" si="68"/>
        <v>494985.40000000014</v>
      </c>
      <c r="R585" s="135">
        <f t="shared" si="69"/>
        <v>868.27977689816476</v>
      </c>
    </row>
    <row r="586" spans="1:18" x14ac:dyDescent="0.35">
      <c r="A586" s="141">
        <v>4</v>
      </c>
      <c r="B586" s="142" t="s">
        <v>60</v>
      </c>
      <c r="C586" s="142" t="s">
        <v>418</v>
      </c>
      <c r="D586" s="142" t="s">
        <v>147</v>
      </c>
      <c r="E586" s="142" t="s">
        <v>419</v>
      </c>
      <c r="F586" s="142" t="s">
        <v>180</v>
      </c>
      <c r="G586" s="142" t="s">
        <v>813</v>
      </c>
      <c r="H586" s="143">
        <v>5936</v>
      </c>
      <c r="I586" s="141">
        <v>4</v>
      </c>
      <c r="J586" s="144">
        <f>'เลย '!F128</f>
        <v>494437.26</v>
      </c>
      <c r="K586" s="145">
        <f>SUM('เลย '!AI128)</f>
        <v>364377.08999999997</v>
      </c>
      <c r="L586" s="146">
        <f>'เลย '!AJ128</f>
        <v>3316904.33</v>
      </c>
      <c r="M586" s="146">
        <f>'เลย '!AK128</f>
        <v>2762527.56</v>
      </c>
      <c r="N586" s="142"/>
      <c r="O586" s="142"/>
      <c r="P586" s="142"/>
      <c r="Q586" s="134">
        <f t="shared" si="68"/>
        <v>554376.77</v>
      </c>
      <c r="R586" s="135">
        <f t="shared" si="69"/>
        <v>558.77768362533698</v>
      </c>
    </row>
    <row r="587" spans="1:18" x14ac:dyDescent="0.35">
      <c r="A587" s="141">
        <v>5</v>
      </c>
      <c r="B587" s="142" t="s">
        <v>60</v>
      </c>
      <c r="C587" s="142" t="s">
        <v>418</v>
      </c>
      <c r="D587" s="142" t="s">
        <v>147</v>
      </c>
      <c r="E587" s="142" t="s">
        <v>419</v>
      </c>
      <c r="F587" s="142" t="s">
        <v>180</v>
      </c>
      <c r="G587" s="142" t="s">
        <v>814</v>
      </c>
      <c r="H587" s="143">
        <v>2905</v>
      </c>
      <c r="I587" s="141">
        <v>2</v>
      </c>
      <c r="J587" s="144">
        <f>'เลย '!F129</f>
        <v>671913.32</v>
      </c>
      <c r="K587" s="145">
        <f>SUM('เลย '!AI129)</f>
        <v>624716.51</v>
      </c>
      <c r="L587" s="146">
        <f>'เลย '!AJ129</f>
        <v>1725037.93</v>
      </c>
      <c r="M587" s="146">
        <f>'เลย '!AK129</f>
        <v>1440343.3399999999</v>
      </c>
      <c r="N587" s="142"/>
      <c r="O587" s="142"/>
      <c r="P587" s="142"/>
      <c r="Q587" s="134">
        <f t="shared" si="68"/>
        <v>284694.59000000008</v>
      </c>
      <c r="R587" s="135">
        <f t="shared" si="69"/>
        <v>593.81684337349395</v>
      </c>
    </row>
    <row r="588" spans="1:18" x14ac:dyDescent="0.35">
      <c r="A588" s="141">
        <v>6</v>
      </c>
      <c r="B588" s="142" t="s">
        <v>60</v>
      </c>
      <c r="C588" s="142" t="s">
        <v>418</v>
      </c>
      <c r="D588" s="142" t="s">
        <v>147</v>
      </c>
      <c r="E588" s="142" t="s">
        <v>419</v>
      </c>
      <c r="F588" s="142" t="s">
        <v>180</v>
      </c>
      <c r="G588" s="142" t="s">
        <v>815</v>
      </c>
      <c r="H588" s="143">
        <v>2680</v>
      </c>
      <c r="I588" s="141">
        <v>2</v>
      </c>
      <c r="J588" s="144">
        <f>'เลย '!F130</f>
        <v>341788.13</v>
      </c>
      <c r="K588" s="145">
        <f>SUM('เลย '!AI130)</f>
        <v>243173.83000000002</v>
      </c>
      <c r="L588" s="146">
        <f>'เลย '!AJ130</f>
        <v>1419303.31</v>
      </c>
      <c r="M588" s="146">
        <f>'เลย '!AK130</f>
        <v>1481227.51</v>
      </c>
      <c r="N588" s="142"/>
      <c r="O588" s="142"/>
      <c r="P588" s="142"/>
      <c r="Q588" s="134">
        <f t="shared" si="68"/>
        <v>-61924.199999999953</v>
      </c>
      <c r="R588" s="135">
        <f t="shared" si="69"/>
        <v>529.59078731343288</v>
      </c>
    </row>
    <row r="589" spans="1:18" s="153" customFormat="1" x14ac:dyDescent="0.35">
      <c r="A589" s="147">
        <v>14</v>
      </c>
      <c r="B589" s="148" t="s">
        <v>60</v>
      </c>
      <c r="C589" s="148"/>
      <c r="D589" s="148"/>
      <c r="E589" s="148" t="s">
        <v>77</v>
      </c>
      <c r="F589" s="148"/>
      <c r="G589" s="148" t="s">
        <v>421</v>
      </c>
      <c r="H589" s="154">
        <f>SUM(H583:H588)</f>
        <v>19432</v>
      </c>
      <c r="I589" s="147"/>
      <c r="J589" s="150">
        <f>SUM(J583:J588)</f>
        <v>2586208.23</v>
      </c>
      <c r="K589" s="150">
        <f t="shared" ref="K589:M589" si="70">SUM(K583:K588)</f>
        <v>2176110.7199999997</v>
      </c>
      <c r="L589" s="150">
        <f t="shared" si="70"/>
        <v>11892359.560000001</v>
      </c>
      <c r="M589" s="150">
        <f t="shared" si="70"/>
        <v>10430790.1</v>
      </c>
      <c r="N589" s="148">
        <v>5</v>
      </c>
      <c r="O589" s="148">
        <v>5</v>
      </c>
      <c r="P589" s="148">
        <f>N589-O589</f>
        <v>0</v>
      </c>
      <c r="Q589" s="151">
        <f t="shared" si="68"/>
        <v>1461569.4600000009</v>
      </c>
      <c r="R589" s="152">
        <f t="shared" si="69"/>
        <v>611.99874228077397</v>
      </c>
    </row>
    <row r="590" spans="1:18" s="153" customFormat="1" ht="21.75" thickBot="1" x14ac:dyDescent="0.4">
      <c r="A590" s="162"/>
      <c r="B590" s="163" t="s">
        <v>60</v>
      </c>
      <c r="C590" s="163" t="s">
        <v>60</v>
      </c>
      <c r="D590" s="163" t="s">
        <v>60</v>
      </c>
      <c r="E590" s="163" t="s">
        <v>60</v>
      </c>
      <c r="F590" s="163"/>
      <c r="G590" s="163" t="s">
        <v>422</v>
      </c>
      <c r="H590" s="164">
        <f>H455+H462+H478+H490+H505+H512+H520+H531+H550+H557+H564+H572+H582+H589</f>
        <v>406899</v>
      </c>
      <c r="I590" s="162"/>
      <c r="J590" s="165">
        <f>J455+J462+J478+J490+J505+J512+J520+J531+J550+J557+J564+J572+J582+J589</f>
        <v>65947375.779999986</v>
      </c>
      <c r="K590" s="166">
        <f>K455+K462+K478+K490+K505+K512+K520+K531+K550+K557+K564+K572+K582+K589</f>
        <v>70296506.780000001</v>
      </c>
      <c r="L590" s="165">
        <f t="shared" ref="L590:M590" si="71">L455+L462+L478+L490+L505+L512+L520+L531+L550+L557+L564+L572+L582+L589</f>
        <v>252305978.74000001</v>
      </c>
      <c r="M590" s="165">
        <f t="shared" si="71"/>
        <v>228806782.66</v>
      </c>
      <c r="N590" s="163">
        <f>N455+N462+N478+N490+N505+N512+N520+N531+N550+N557+N564+N572+N582+N589</f>
        <v>127</v>
      </c>
      <c r="O590" s="163">
        <f>O455+O462+O478+O490+O505+O512+O520+O531+O550+O557+O564+O572+O582+O589</f>
        <v>127</v>
      </c>
      <c r="P590" s="163">
        <f>N590-O590</f>
        <v>0</v>
      </c>
      <c r="Q590" s="151">
        <f t="shared" si="68"/>
        <v>23499196.080000013</v>
      </c>
      <c r="R590" s="152">
        <f t="shared" si="69"/>
        <v>620.07028461608411</v>
      </c>
    </row>
    <row r="591" spans="1:18" ht="22.5" thickTop="1" thickBot="1" x14ac:dyDescent="0.4">
      <c r="A591" s="167"/>
      <c r="B591" s="168"/>
      <c r="C591" s="168"/>
      <c r="D591" s="168"/>
      <c r="E591" s="311" t="s">
        <v>423</v>
      </c>
      <c r="F591" s="312"/>
      <c r="G591" s="313"/>
      <c r="H591" s="169"/>
      <c r="I591" s="167"/>
      <c r="J591" s="170">
        <f>J590/O590</f>
        <v>519270.67543307075</v>
      </c>
      <c r="K591" s="171">
        <f>K590/O590</f>
        <v>553515.80141732283</v>
      </c>
      <c r="L591" s="170">
        <f>L590/O590</f>
        <v>1986661.2499212599</v>
      </c>
      <c r="M591" s="170">
        <f>M590/O590</f>
        <v>1801628.2099212599</v>
      </c>
      <c r="N591" s="219"/>
      <c r="O591" s="219"/>
      <c r="P591" s="219"/>
      <c r="Q591" s="134">
        <f t="shared" si="68"/>
        <v>185033.04000000004</v>
      </c>
    </row>
    <row r="592" spans="1:18" ht="21.75" thickTop="1" x14ac:dyDescent="0.35">
      <c r="A592" s="172">
        <v>1</v>
      </c>
      <c r="B592" s="173" t="s">
        <v>62</v>
      </c>
      <c r="C592" s="173" t="s">
        <v>424</v>
      </c>
      <c r="D592" s="173" t="s">
        <v>425</v>
      </c>
      <c r="E592" s="173" t="s">
        <v>426</v>
      </c>
      <c r="F592" s="173" t="s">
        <v>177</v>
      </c>
      <c r="G592" s="173" t="s">
        <v>427</v>
      </c>
      <c r="H592" s="174"/>
      <c r="I592" s="172"/>
      <c r="J592" s="175"/>
      <c r="K592" s="176"/>
      <c r="L592" s="177"/>
      <c r="M592" s="177"/>
      <c r="N592" s="173"/>
      <c r="O592" s="173"/>
      <c r="P592" s="173"/>
    </row>
    <row r="593" spans="1:18" x14ac:dyDescent="0.35">
      <c r="A593" s="141">
        <v>2</v>
      </c>
      <c r="B593" s="142" t="s">
        <v>62</v>
      </c>
      <c r="C593" s="142" t="s">
        <v>424</v>
      </c>
      <c r="D593" s="142" t="s">
        <v>425</v>
      </c>
      <c r="E593" s="142" t="s">
        <v>426</v>
      </c>
      <c r="F593" s="142" t="s">
        <v>180</v>
      </c>
      <c r="G593" s="142" t="s">
        <v>1028</v>
      </c>
      <c r="H593" s="143">
        <v>4017</v>
      </c>
      <c r="I593" s="141">
        <v>3</v>
      </c>
      <c r="J593" s="144">
        <f>หนองคาย!F12</f>
        <v>558591.18999999994</v>
      </c>
      <c r="K593" s="145">
        <f>หนองคาย!AJ12</f>
        <v>578963.75999999989</v>
      </c>
      <c r="L593" s="146">
        <f>หนองคาย!AK12</f>
        <v>3432649.2800000003</v>
      </c>
      <c r="M593" s="146">
        <f>หนองคาย!AL12</f>
        <v>3025727.47</v>
      </c>
      <c r="N593" s="142"/>
      <c r="O593" s="142"/>
      <c r="P593" s="142"/>
      <c r="Q593" s="134">
        <f t="shared" si="68"/>
        <v>406921.81000000006</v>
      </c>
      <c r="R593" s="135">
        <f t="shared" si="69"/>
        <v>854.5305650983322</v>
      </c>
    </row>
    <row r="594" spans="1:18" x14ac:dyDescent="0.35">
      <c r="A594" s="141">
        <v>3</v>
      </c>
      <c r="B594" s="142" t="s">
        <v>62</v>
      </c>
      <c r="C594" s="142" t="s">
        <v>424</v>
      </c>
      <c r="D594" s="142" t="s">
        <v>425</v>
      </c>
      <c r="E594" s="142" t="s">
        <v>426</v>
      </c>
      <c r="F594" s="142" t="s">
        <v>180</v>
      </c>
      <c r="G594" s="142" t="s">
        <v>1029</v>
      </c>
      <c r="H594" s="143">
        <v>4254</v>
      </c>
      <c r="I594" s="141">
        <v>3</v>
      </c>
      <c r="J594" s="144">
        <f>หนองคาย!F13</f>
        <v>308542.74</v>
      </c>
      <c r="K594" s="145">
        <f>หนองคาย!AJ13</f>
        <v>508502.35</v>
      </c>
      <c r="L594" s="146">
        <f>หนองคาย!AK13</f>
        <v>2807792.02</v>
      </c>
      <c r="M594" s="146">
        <f>หนองคาย!AL13</f>
        <v>2514327.9299999997</v>
      </c>
      <c r="N594" s="142"/>
      <c r="O594" s="142"/>
      <c r="P594" s="142"/>
      <c r="Q594" s="134">
        <f t="shared" si="68"/>
        <v>293464.09000000032</v>
      </c>
      <c r="R594" s="135">
        <f t="shared" si="69"/>
        <v>660.03573577809118</v>
      </c>
    </row>
    <row r="595" spans="1:18" x14ac:dyDescent="0.35">
      <c r="A595" s="141">
        <v>4</v>
      </c>
      <c r="B595" s="142" t="s">
        <v>62</v>
      </c>
      <c r="C595" s="142" t="s">
        <v>424</v>
      </c>
      <c r="D595" s="142" t="s">
        <v>425</v>
      </c>
      <c r="E595" s="142" t="s">
        <v>426</v>
      </c>
      <c r="F595" s="142" t="s">
        <v>180</v>
      </c>
      <c r="G595" s="142" t="s">
        <v>1030</v>
      </c>
      <c r="H595" s="143">
        <v>2828</v>
      </c>
      <c r="I595" s="141">
        <v>2</v>
      </c>
      <c r="J595" s="144">
        <f>หนองคาย!F14</f>
        <v>186125.98</v>
      </c>
      <c r="K595" s="145">
        <f>หนองคาย!AJ14</f>
        <v>493564.67000000004</v>
      </c>
      <c r="L595" s="146">
        <f>หนองคาย!AK14</f>
        <v>2027713.0899999999</v>
      </c>
      <c r="M595" s="146">
        <f>หนองคาย!AL14</f>
        <v>2007505.04</v>
      </c>
      <c r="N595" s="142"/>
      <c r="O595" s="142"/>
      <c r="P595" s="142"/>
      <c r="Q595" s="134">
        <f t="shared" si="68"/>
        <v>20208.049999999814</v>
      </c>
      <c r="R595" s="135">
        <f t="shared" si="69"/>
        <v>717.01311527581322</v>
      </c>
    </row>
    <row r="596" spans="1:18" x14ac:dyDescent="0.35">
      <c r="A596" s="141">
        <v>5</v>
      </c>
      <c r="B596" s="142" t="s">
        <v>62</v>
      </c>
      <c r="C596" s="142" t="s">
        <v>424</v>
      </c>
      <c r="D596" s="142" t="s">
        <v>425</v>
      </c>
      <c r="E596" s="142" t="s">
        <v>426</v>
      </c>
      <c r="F596" s="142" t="s">
        <v>180</v>
      </c>
      <c r="G596" s="142" t="s">
        <v>1031</v>
      </c>
      <c r="H596" s="143">
        <v>4184</v>
      </c>
      <c r="I596" s="141">
        <v>3</v>
      </c>
      <c r="J596" s="144">
        <f>หนองคาย!F15</f>
        <v>418052.93</v>
      </c>
      <c r="K596" s="145">
        <f>หนองคาย!AJ15</f>
        <v>518141.87</v>
      </c>
      <c r="L596" s="146">
        <f>หนองคาย!AK15</f>
        <v>3453687.3600000003</v>
      </c>
      <c r="M596" s="146">
        <f>หนองคาย!AL15</f>
        <v>3185398.43</v>
      </c>
      <c r="N596" s="142"/>
      <c r="O596" s="142"/>
      <c r="P596" s="142"/>
      <c r="Q596" s="134">
        <f t="shared" si="68"/>
        <v>268288.93000000017</v>
      </c>
      <c r="R596" s="135">
        <f t="shared" si="69"/>
        <v>825.45108986615685</v>
      </c>
    </row>
    <row r="597" spans="1:18" x14ac:dyDescent="0.35">
      <c r="A597" s="141">
        <v>6</v>
      </c>
      <c r="B597" s="142" t="s">
        <v>62</v>
      </c>
      <c r="C597" s="142" t="s">
        <v>424</v>
      </c>
      <c r="D597" s="142" t="s">
        <v>425</v>
      </c>
      <c r="E597" s="142" t="s">
        <v>426</v>
      </c>
      <c r="F597" s="142" t="s">
        <v>180</v>
      </c>
      <c r="G597" s="142" t="s">
        <v>1032</v>
      </c>
      <c r="H597" s="143">
        <v>7069</v>
      </c>
      <c r="I597" s="141">
        <v>5</v>
      </c>
      <c r="J597" s="144">
        <f>หนองคาย!F16</f>
        <v>452925.2</v>
      </c>
      <c r="K597" s="145">
        <f>หนองคาย!AJ16</f>
        <v>618509.07999999996</v>
      </c>
      <c r="L597" s="146">
        <f>หนองคาย!AK16</f>
        <v>3761416.58</v>
      </c>
      <c r="M597" s="146">
        <f>หนองคาย!AL16</f>
        <v>3363531.27</v>
      </c>
      <c r="N597" s="142"/>
      <c r="O597" s="142"/>
      <c r="P597" s="142"/>
      <c r="Q597" s="134">
        <f t="shared" si="68"/>
        <v>397885.31000000006</v>
      </c>
      <c r="R597" s="135">
        <f t="shared" si="69"/>
        <v>532.10023765737731</v>
      </c>
    </row>
    <row r="598" spans="1:18" x14ac:dyDescent="0.35">
      <c r="A598" s="141">
        <v>7</v>
      </c>
      <c r="B598" s="142" t="s">
        <v>62</v>
      </c>
      <c r="C598" s="142" t="s">
        <v>424</v>
      </c>
      <c r="D598" s="142" t="s">
        <v>425</v>
      </c>
      <c r="E598" s="142" t="s">
        <v>426</v>
      </c>
      <c r="F598" s="142" t="s">
        <v>180</v>
      </c>
      <c r="G598" s="142" t="s">
        <v>1033</v>
      </c>
      <c r="H598" s="143">
        <v>6198</v>
      </c>
      <c r="I598" s="141">
        <v>5</v>
      </c>
      <c r="J598" s="144">
        <f>หนองคาย!F17</f>
        <v>955096.94</v>
      </c>
      <c r="K598" s="145">
        <f>หนองคาย!AJ17</f>
        <v>966557.46</v>
      </c>
      <c r="L598" s="146">
        <f>หนองคาย!AK17</f>
        <v>2863833.19</v>
      </c>
      <c r="M598" s="146">
        <f>หนองคาย!AL17</f>
        <v>2459921.5</v>
      </c>
      <c r="N598" s="142"/>
      <c r="O598" s="142"/>
      <c r="P598" s="142"/>
      <c r="Q598" s="134">
        <f t="shared" si="68"/>
        <v>403911.68999999994</v>
      </c>
      <c r="R598" s="135">
        <f t="shared" si="69"/>
        <v>462.05762988060661</v>
      </c>
    </row>
    <row r="599" spans="1:18" x14ac:dyDescent="0.35">
      <c r="A599" s="141">
        <v>8</v>
      </c>
      <c r="B599" s="142" t="s">
        <v>62</v>
      </c>
      <c r="C599" s="142" t="s">
        <v>424</v>
      </c>
      <c r="D599" s="142" t="s">
        <v>425</v>
      </c>
      <c r="E599" s="142" t="s">
        <v>426</v>
      </c>
      <c r="F599" s="142" t="s">
        <v>180</v>
      </c>
      <c r="G599" s="142" t="s">
        <v>1034</v>
      </c>
      <c r="H599" s="143">
        <v>2120</v>
      </c>
      <c r="I599" s="141">
        <v>2</v>
      </c>
      <c r="J599" s="144">
        <f>หนองคาย!F18</f>
        <v>415085.45</v>
      </c>
      <c r="K599" s="145">
        <f>หนองคาย!AJ18</f>
        <v>408864.9</v>
      </c>
      <c r="L599" s="146">
        <f>หนองคาย!AK18</f>
        <v>5631584.2799999993</v>
      </c>
      <c r="M599" s="146">
        <f>หนองคาย!AL18</f>
        <v>2650134.9299999997</v>
      </c>
      <c r="N599" s="142"/>
      <c r="O599" s="142"/>
      <c r="P599" s="142"/>
      <c r="Q599" s="134">
        <f t="shared" si="68"/>
        <v>2981449.3499999996</v>
      </c>
      <c r="R599" s="135">
        <f t="shared" si="69"/>
        <v>2656.4076792452829</v>
      </c>
    </row>
    <row r="600" spans="1:18" x14ac:dyDescent="0.35">
      <c r="A600" s="141">
        <v>9</v>
      </c>
      <c r="B600" s="142" t="s">
        <v>62</v>
      </c>
      <c r="C600" s="142" t="s">
        <v>424</v>
      </c>
      <c r="D600" s="142" t="s">
        <v>425</v>
      </c>
      <c r="E600" s="142" t="s">
        <v>426</v>
      </c>
      <c r="F600" s="142" t="s">
        <v>180</v>
      </c>
      <c r="G600" s="142" t="s">
        <v>1035</v>
      </c>
      <c r="H600" s="143">
        <v>808</v>
      </c>
      <c r="I600" s="141">
        <v>1</v>
      </c>
      <c r="J600" s="144">
        <f>หนองคาย!F19</f>
        <v>223915.56</v>
      </c>
      <c r="K600" s="145">
        <f>หนองคาย!AJ19</f>
        <v>265232.71999999997</v>
      </c>
      <c r="L600" s="146">
        <f>หนองคาย!AK19</f>
        <v>1836136.2100000002</v>
      </c>
      <c r="M600" s="146">
        <f>หนองคาย!AL19</f>
        <v>1820312.6400000001</v>
      </c>
      <c r="N600" s="142"/>
      <c r="O600" s="142"/>
      <c r="P600" s="142"/>
      <c r="Q600" s="134">
        <f t="shared" si="68"/>
        <v>15823.570000000065</v>
      </c>
      <c r="R600" s="135">
        <f t="shared" si="69"/>
        <v>2272.4458044554458</v>
      </c>
    </row>
    <row r="601" spans="1:18" x14ac:dyDescent="0.35">
      <c r="A601" s="141">
        <v>10</v>
      </c>
      <c r="B601" s="142" t="s">
        <v>62</v>
      </c>
      <c r="C601" s="142" t="s">
        <v>424</v>
      </c>
      <c r="D601" s="142" t="s">
        <v>425</v>
      </c>
      <c r="E601" s="142" t="s">
        <v>426</v>
      </c>
      <c r="F601" s="142" t="s">
        <v>180</v>
      </c>
      <c r="G601" s="142" t="s">
        <v>1036</v>
      </c>
      <c r="H601" s="143">
        <v>5257</v>
      </c>
      <c r="I601" s="141">
        <v>4</v>
      </c>
      <c r="J601" s="144">
        <f>หนองคาย!F20</f>
        <v>548931.89</v>
      </c>
      <c r="K601" s="145">
        <f>หนองคาย!AJ20</f>
        <v>737781.08</v>
      </c>
      <c r="L601" s="146">
        <f>หนองคาย!AK20</f>
        <v>3064415.9400000004</v>
      </c>
      <c r="M601" s="146">
        <f>หนองคาย!AL20</f>
        <v>2535548.42</v>
      </c>
      <c r="N601" s="142"/>
      <c r="O601" s="142"/>
      <c r="P601" s="142"/>
      <c r="Q601" s="134">
        <f t="shared" si="68"/>
        <v>528867.52000000048</v>
      </c>
      <c r="R601" s="135">
        <f t="shared" si="69"/>
        <v>582.92104622408226</v>
      </c>
    </row>
    <row r="602" spans="1:18" x14ac:dyDescent="0.35">
      <c r="A602" s="141">
        <v>11</v>
      </c>
      <c r="B602" s="142" t="s">
        <v>62</v>
      </c>
      <c r="C602" s="142" t="s">
        <v>424</v>
      </c>
      <c r="D602" s="142" t="s">
        <v>425</v>
      </c>
      <c r="E602" s="142" t="s">
        <v>426</v>
      </c>
      <c r="F602" s="142" t="s">
        <v>180</v>
      </c>
      <c r="G602" s="142" t="s">
        <v>1037</v>
      </c>
      <c r="H602" s="143">
        <v>5547</v>
      </c>
      <c r="I602" s="141">
        <v>4</v>
      </c>
      <c r="J602" s="144">
        <f>หนองคาย!F21</f>
        <v>563395.64</v>
      </c>
      <c r="K602" s="145">
        <f>หนองคาย!AJ21</f>
        <v>695698.12</v>
      </c>
      <c r="L602" s="146">
        <f>หนองคาย!AK21</f>
        <v>5727629.3100000005</v>
      </c>
      <c r="M602" s="146">
        <f>หนองคาย!AL21</f>
        <v>3528080.91</v>
      </c>
      <c r="N602" s="142"/>
      <c r="O602" s="142"/>
      <c r="P602" s="142"/>
      <c r="Q602" s="134">
        <f t="shared" si="68"/>
        <v>2199548.4000000004</v>
      </c>
      <c r="R602" s="135">
        <f t="shared" si="69"/>
        <v>1032.5634234721472</v>
      </c>
    </row>
    <row r="603" spans="1:18" x14ac:dyDescent="0.35">
      <c r="A603" s="141">
        <v>12</v>
      </c>
      <c r="B603" s="142" t="s">
        <v>62</v>
      </c>
      <c r="C603" s="142" t="s">
        <v>424</v>
      </c>
      <c r="D603" s="142" t="s">
        <v>425</v>
      </c>
      <c r="E603" s="142" t="s">
        <v>426</v>
      </c>
      <c r="F603" s="142" t="s">
        <v>180</v>
      </c>
      <c r="G603" s="142" t="s">
        <v>1038</v>
      </c>
      <c r="H603" s="143">
        <v>4817</v>
      </c>
      <c r="I603" s="141">
        <v>4</v>
      </c>
      <c r="J603" s="144">
        <f>หนองคาย!F22</f>
        <v>871831.9</v>
      </c>
      <c r="K603" s="145">
        <f>หนองคาย!AJ22</f>
        <v>874770.96</v>
      </c>
      <c r="L603" s="146">
        <f>หนองคาย!AK22</f>
        <v>2901984.7800000003</v>
      </c>
      <c r="M603" s="146">
        <f>หนองคาย!AL22</f>
        <v>2781609.78</v>
      </c>
      <c r="N603" s="142"/>
      <c r="O603" s="142"/>
      <c r="P603" s="142"/>
      <c r="Q603" s="134">
        <f t="shared" si="68"/>
        <v>120375.00000000047</v>
      </c>
      <c r="R603" s="135">
        <f t="shared" si="69"/>
        <v>602.44649782022009</v>
      </c>
    </row>
    <row r="604" spans="1:18" x14ac:dyDescent="0.35">
      <c r="A604" s="141">
        <v>13</v>
      </c>
      <c r="B604" s="142" t="s">
        <v>62</v>
      </c>
      <c r="C604" s="142" t="s">
        <v>424</v>
      </c>
      <c r="D604" s="142" t="s">
        <v>425</v>
      </c>
      <c r="E604" s="142" t="s">
        <v>426</v>
      </c>
      <c r="F604" s="142" t="s">
        <v>180</v>
      </c>
      <c r="G604" s="142" t="s">
        <v>1039</v>
      </c>
      <c r="H604" s="143">
        <v>4661</v>
      </c>
      <c r="I604" s="141">
        <v>4</v>
      </c>
      <c r="J604" s="144">
        <f>หนองคาย!F23</f>
        <v>254455.75</v>
      </c>
      <c r="K604" s="145">
        <f>หนองคาย!AJ23</f>
        <v>527531.69999999995</v>
      </c>
      <c r="L604" s="146">
        <f>หนองคาย!AK23</f>
        <v>3678251.23</v>
      </c>
      <c r="M604" s="146">
        <f>หนองคาย!AL23</f>
        <v>2783188.4699999997</v>
      </c>
      <c r="N604" s="142"/>
      <c r="O604" s="142"/>
      <c r="P604" s="142"/>
      <c r="Q604" s="134">
        <f t="shared" si="68"/>
        <v>895062.76000000024</v>
      </c>
      <c r="R604" s="135">
        <f t="shared" si="69"/>
        <v>789.15495172709723</v>
      </c>
    </row>
    <row r="605" spans="1:18" x14ac:dyDescent="0.35">
      <c r="A605" s="141">
        <v>14</v>
      </c>
      <c r="B605" s="142" t="s">
        <v>62</v>
      </c>
      <c r="C605" s="142" t="s">
        <v>424</v>
      </c>
      <c r="D605" s="142" t="s">
        <v>425</v>
      </c>
      <c r="E605" s="142" t="s">
        <v>426</v>
      </c>
      <c r="F605" s="142" t="s">
        <v>180</v>
      </c>
      <c r="G605" s="142" t="s">
        <v>1040</v>
      </c>
      <c r="H605" s="143">
        <v>7585</v>
      </c>
      <c r="I605" s="141">
        <v>5</v>
      </c>
      <c r="J605" s="144">
        <f>หนองคาย!F24</f>
        <v>2754821.77</v>
      </c>
      <c r="K605" s="145">
        <f>หนองคาย!AJ24</f>
        <v>2771295.7</v>
      </c>
      <c r="L605" s="146">
        <f>หนองคาย!AK24</f>
        <v>4177984.4899999998</v>
      </c>
      <c r="M605" s="146">
        <f>หนองคาย!AL24</f>
        <v>4022625.4899999998</v>
      </c>
      <c r="N605" s="142"/>
      <c r="O605" s="142"/>
      <c r="P605" s="142"/>
      <c r="Q605" s="134">
        <f t="shared" si="68"/>
        <v>155359</v>
      </c>
      <c r="R605" s="135">
        <f t="shared" si="69"/>
        <v>550.82194990112055</v>
      </c>
    </row>
    <row r="606" spans="1:18" x14ac:dyDescent="0.35">
      <c r="A606" s="141">
        <v>15</v>
      </c>
      <c r="B606" s="142" t="s">
        <v>62</v>
      </c>
      <c r="C606" s="142" t="s">
        <v>424</v>
      </c>
      <c r="D606" s="142" t="s">
        <v>425</v>
      </c>
      <c r="E606" s="142" t="s">
        <v>426</v>
      </c>
      <c r="F606" s="142" t="s">
        <v>180</v>
      </c>
      <c r="G606" s="142" t="s">
        <v>1041</v>
      </c>
      <c r="H606" s="143">
        <v>6519</v>
      </c>
      <c r="I606" s="141">
        <v>5</v>
      </c>
      <c r="J606" s="144">
        <f>หนองคาย!F25</f>
        <v>443852.86</v>
      </c>
      <c r="K606" s="145">
        <f>หนองคาย!AJ25</f>
        <v>754433.44</v>
      </c>
      <c r="L606" s="146">
        <f>หนองคาย!AK25</f>
        <v>3042665.06</v>
      </c>
      <c r="M606" s="146">
        <f>หนองคาย!AL25</f>
        <v>2673767.21</v>
      </c>
      <c r="N606" s="142"/>
      <c r="O606" s="142"/>
      <c r="P606" s="142"/>
      <c r="Q606" s="134">
        <f t="shared" si="68"/>
        <v>368897.85000000009</v>
      </c>
      <c r="R606" s="135">
        <f t="shared" si="69"/>
        <v>466.73800582911491</v>
      </c>
    </row>
    <row r="607" spans="1:18" x14ac:dyDescent="0.35">
      <c r="A607" s="141">
        <v>16</v>
      </c>
      <c r="B607" s="142" t="s">
        <v>62</v>
      </c>
      <c r="C607" s="142" t="s">
        <v>424</v>
      </c>
      <c r="D607" s="142" t="s">
        <v>425</v>
      </c>
      <c r="E607" s="142" t="s">
        <v>426</v>
      </c>
      <c r="F607" s="142" t="s">
        <v>180</v>
      </c>
      <c r="G607" s="142" t="s">
        <v>1042</v>
      </c>
      <c r="H607" s="143">
        <v>4531</v>
      </c>
      <c r="I607" s="141">
        <v>4</v>
      </c>
      <c r="J607" s="144">
        <f>หนองคาย!F26</f>
        <v>593662.07999999996</v>
      </c>
      <c r="K607" s="145">
        <f>หนองคาย!AJ26</f>
        <v>665906.65</v>
      </c>
      <c r="L607" s="146">
        <f>หนองคาย!AK26</f>
        <v>2962443.67</v>
      </c>
      <c r="M607" s="146">
        <f>หนองคาย!AL26</f>
        <v>2588119.31</v>
      </c>
      <c r="N607" s="142"/>
      <c r="O607" s="142"/>
      <c r="P607" s="142"/>
      <c r="Q607" s="134">
        <f t="shared" si="68"/>
        <v>374324.35999999987</v>
      </c>
      <c r="R607" s="135">
        <f t="shared" si="69"/>
        <v>653.81674464798061</v>
      </c>
    </row>
    <row r="608" spans="1:18" x14ac:dyDescent="0.35">
      <c r="A608" s="141">
        <v>17</v>
      </c>
      <c r="B608" s="142" t="s">
        <v>62</v>
      </c>
      <c r="C608" s="142" t="s">
        <v>424</v>
      </c>
      <c r="D608" s="142" t="s">
        <v>425</v>
      </c>
      <c r="E608" s="142" t="s">
        <v>426</v>
      </c>
      <c r="F608" s="142" t="s">
        <v>180</v>
      </c>
      <c r="G608" s="142" t="s">
        <v>1043</v>
      </c>
      <c r="H608" s="143">
        <v>2937</v>
      </c>
      <c r="I608" s="141">
        <v>2</v>
      </c>
      <c r="J608" s="144">
        <f>หนองคาย!F27</f>
        <v>99338.67</v>
      </c>
      <c r="K608" s="145">
        <f>หนองคาย!AJ27</f>
        <v>66487.859999999986</v>
      </c>
      <c r="L608" s="146">
        <f>หนองคาย!AK27</f>
        <v>2304721.8499999996</v>
      </c>
      <c r="M608" s="146">
        <f>หนองคาย!AL27</f>
        <v>2569251.2400000002</v>
      </c>
      <c r="N608" s="142"/>
      <c r="O608" s="142"/>
      <c r="P608" s="142"/>
      <c r="Q608" s="134">
        <f t="shared" si="68"/>
        <v>-264529.3900000006</v>
      </c>
      <c r="R608" s="135">
        <f t="shared" si="69"/>
        <v>784.71973101804554</v>
      </c>
    </row>
    <row r="609" spans="1:18" x14ac:dyDescent="0.35">
      <c r="A609" s="141">
        <v>18</v>
      </c>
      <c r="B609" s="142" t="s">
        <v>62</v>
      </c>
      <c r="C609" s="142" t="s">
        <v>424</v>
      </c>
      <c r="D609" s="142" t="s">
        <v>425</v>
      </c>
      <c r="E609" s="142" t="s">
        <v>426</v>
      </c>
      <c r="F609" s="142" t="s">
        <v>180</v>
      </c>
      <c r="G609" s="142" t="s">
        <v>1044</v>
      </c>
      <c r="H609" s="143">
        <v>2576</v>
      </c>
      <c r="I609" s="141">
        <v>2</v>
      </c>
      <c r="J609" s="144">
        <f>หนองคาย!F28</f>
        <v>159744.20000000001</v>
      </c>
      <c r="K609" s="145">
        <f>หนองคาย!AJ28</f>
        <v>189439.64</v>
      </c>
      <c r="L609" s="146">
        <f>หนองคาย!AK28</f>
        <v>2130920.88</v>
      </c>
      <c r="M609" s="146">
        <f>หนองคาย!AL28</f>
        <v>2049043</v>
      </c>
      <c r="N609" s="142"/>
      <c r="O609" s="142"/>
      <c r="P609" s="142"/>
      <c r="Q609" s="134">
        <f t="shared" si="68"/>
        <v>81877.879999999888</v>
      </c>
      <c r="R609" s="135">
        <f t="shared" si="69"/>
        <v>827.22083850931676</v>
      </c>
    </row>
    <row r="610" spans="1:18" s="153" customFormat="1" x14ac:dyDescent="0.35">
      <c r="A610" s="147">
        <v>1</v>
      </c>
      <c r="B610" s="148" t="s">
        <v>62</v>
      </c>
      <c r="C610" s="148"/>
      <c r="D610" s="148"/>
      <c r="E610" s="148" t="s">
        <v>77</v>
      </c>
      <c r="F610" s="148"/>
      <c r="G610" s="148" t="s">
        <v>428</v>
      </c>
      <c r="H610" s="154">
        <f>SUM(H592:H609)</f>
        <v>75908</v>
      </c>
      <c r="I610" s="147"/>
      <c r="J610" s="150">
        <f>SUM(J592:J609)</f>
        <v>9808370.7499999981</v>
      </c>
      <c r="K610" s="150">
        <f t="shared" ref="K610:M610" si="72">SUM(K592:K609)</f>
        <v>11641681.960000001</v>
      </c>
      <c r="L610" s="150">
        <f t="shared" si="72"/>
        <v>55805829.220000006</v>
      </c>
      <c r="M610" s="150">
        <f t="shared" si="72"/>
        <v>46558093.040000007</v>
      </c>
      <c r="N610" s="148">
        <v>17</v>
      </c>
      <c r="O610" s="148">
        <v>17</v>
      </c>
      <c r="P610" s="148">
        <f>N610-O610</f>
        <v>0</v>
      </c>
      <c r="Q610" s="151">
        <f t="shared" si="68"/>
        <v>9247736.1799999997</v>
      </c>
      <c r="R610" s="152">
        <f>L610/H610</f>
        <v>735.17717789956271</v>
      </c>
    </row>
    <row r="611" spans="1:18" x14ac:dyDescent="0.35">
      <c r="A611" s="141">
        <v>1</v>
      </c>
      <c r="B611" s="142" t="s">
        <v>62</v>
      </c>
      <c r="C611" s="142" t="s">
        <v>429</v>
      </c>
      <c r="D611" s="142" t="s">
        <v>104</v>
      </c>
      <c r="E611" s="142" t="s">
        <v>430</v>
      </c>
      <c r="F611" s="142" t="s">
        <v>329</v>
      </c>
      <c r="G611" s="142" t="s">
        <v>431</v>
      </c>
      <c r="H611" s="143"/>
      <c r="I611" s="141"/>
      <c r="J611" s="144"/>
      <c r="K611" s="145"/>
      <c r="L611" s="146"/>
      <c r="M611" s="146"/>
      <c r="N611" s="142"/>
      <c r="O611" s="142"/>
      <c r="P611" s="142"/>
    </row>
    <row r="612" spans="1:18" x14ac:dyDescent="0.35">
      <c r="A612" s="141">
        <v>2</v>
      </c>
      <c r="B612" s="142" t="s">
        <v>62</v>
      </c>
      <c r="C612" s="142" t="s">
        <v>429</v>
      </c>
      <c r="D612" s="142" t="s">
        <v>104</v>
      </c>
      <c r="E612" s="142" t="s">
        <v>430</v>
      </c>
      <c r="F612" s="142" t="s">
        <v>180</v>
      </c>
      <c r="G612" s="142" t="s">
        <v>1045</v>
      </c>
      <c r="H612" s="143">
        <v>3880</v>
      </c>
      <c r="I612" s="141">
        <v>3</v>
      </c>
      <c r="J612" s="144">
        <f>หนองคาย!F29</f>
        <v>369785.52</v>
      </c>
      <c r="K612" s="145">
        <f>หนองคาย!AJ29</f>
        <v>681644.2</v>
      </c>
      <c r="L612" s="146">
        <f>หนองคาย!AK29</f>
        <v>3082502.75</v>
      </c>
      <c r="M612" s="146">
        <f>หนองคาย!AL29</f>
        <v>2596562.33</v>
      </c>
      <c r="N612" s="142"/>
      <c r="O612" s="142"/>
      <c r="P612" s="142"/>
      <c r="Q612" s="134">
        <f t="shared" si="68"/>
        <v>485940.41999999993</v>
      </c>
      <c r="R612" s="135">
        <f t="shared" si="69"/>
        <v>794.4594716494845</v>
      </c>
    </row>
    <row r="613" spans="1:18" x14ac:dyDescent="0.35">
      <c r="A613" s="141">
        <v>3</v>
      </c>
      <c r="B613" s="142" t="s">
        <v>62</v>
      </c>
      <c r="C613" s="142" t="s">
        <v>429</v>
      </c>
      <c r="D613" s="142" t="s">
        <v>104</v>
      </c>
      <c r="E613" s="142" t="s">
        <v>430</v>
      </c>
      <c r="F613" s="142" t="s">
        <v>180</v>
      </c>
      <c r="G613" s="142" t="s">
        <v>1046</v>
      </c>
      <c r="H613" s="143">
        <v>3169</v>
      </c>
      <c r="I613" s="141">
        <v>3</v>
      </c>
      <c r="J613" s="144">
        <f>หนองคาย!F30</f>
        <v>301129.69</v>
      </c>
      <c r="K613" s="145">
        <f>หนองคาย!AJ30</f>
        <v>589976.80000000005</v>
      </c>
      <c r="L613" s="146">
        <f>หนองคาย!AK30</f>
        <v>2310754.5300000003</v>
      </c>
      <c r="M613" s="146">
        <f>หนองคาย!AL30</f>
        <v>2104930.58</v>
      </c>
      <c r="N613" s="142"/>
      <c r="O613" s="142"/>
      <c r="P613" s="142"/>
      <c r="Q613" s="134">
        <f t="shared" si="68"/>
        <v>205823.95000000019</v>
      </c>
      <c r="R613" s="135">
        <f t="shared" si="69"/>
        <v>729.17467024297889</v>
      </c>
    </row>
    <row r="614" spans="1:18" x14ac:dyDescent="0.35">
      <c r="A614" s="141">
        <v>4</v>
      </c>
      <c r="B614" s="142" t="s">
        <v>62</v>
      </c>
      <c r="C614" s="142" t="s">
        <v>429</v>
      </c>
      <c r="D614" s="142" t="s">
        <v>104</v>
      </c>
      <c r="E614" s="142" t="s">
        <v>430</v>
      </c>
      <c r="F614" s="142" t="s">
        <v>180</v>
      </c>
      <c r="G614" s="142" t="s">
        <v>1047</v>
      </c>
      <c r="H614" s="143">
        <v>7059</v>
      </c>
      <c r="I614" s="141">
        <v>5</v>
      </c>
      <c r="J614" s="144">
        <f>หนองคาย!F31</f>
        <v>1092599.25</v>
      </c>
      <c r="K614" s="145">
        <f>หนองคาย!AJ31</f>
        <v>1425712.7</v>
      </c>
      <c r="L614" s="146">
        <f>หนองคาย!AK31</f>
        <v>3408288.25</v>
      </c>
      <c r="M614" s="146">
        <f>หนองคาย!AL31</f>
        <v>2804616.17</v>
      </c>
      <c r="N614" s="142"/>
      <c r="O614" s="142"/>
      <c r="P614" s="142"/>
      <c r="Q614" s="134">
        <f t="shared" si="68"/>
        <v>603672.08000000007</v>
      </c>
      <c r="R614" s="135">
        <f t="shared" si="69"/>
        <v>482.82876469754922</v>
      </c>
    </row>
    <row r="615" spans="1:18" x14ac:dyDescent="0.35">
      <c r="A615" s="141">
        <v>5</v>
      </c>
      <c r="B615" s="142" t="s">
        <v>62</v>
      </c>
      <c r="C615" s="142" t="s">
        <v>429</v>
      </c>
      <c r="D615" s="142" t="s">
        <v>104</v>
      </c>
      <c r="E615" s="142" t="s">
        <v>430</v>
      </c>
      <c r="F615" s="142" t="s">
        <v>180</v>
      </c>
      <c r="G615" s="142" t="s">
        <v>1048</v>
      </c>
      <c r="H615" s="143">
        <v>4668</v>
      </c>
      <c r="I615" s="141">
        <v>4</v>
      </c>
      <c r="J615" s="144">
        <f>หนองคาย!F32</f>
        <v>866432.04</v>
      </c>
      <c r="K615" s="145">
        <f>หนองคาย!AJ32</f>
        <v>1036340.67</v>
      </c>
      <c r="L615" s="146">
        <f>หนองคาย!AK32</f>
        <v>2605264.7999999998</v>
      </c>
      <c r="M615" s="146">
        <f>หนองคาย!AL32</f>
        <v>2258651.5099999998</v>
      </c>
      <c r="N615" s="142"/>
      <c r="O615" s="142"/>
      <c r="P615" s="142"/>
      <c r="Q615" s="134">
        <f t="shared" si="68"/>
        <v>346613.29000000004</v>
      </c>
      <c r="R615" s="135">
        <f t="shared" si="69"/>
        <v>558.11156812339323</v>
      </c>
    </row>
    <row r="616" spans="1:18" x14ac:dyDescent="0.35">
      <c r="A616" s="141">
        <v>6</v>
      </c>
      <c r="B616" s="142" t="s">
        <v>62</v>
      </c>
      <c r="C616" s="142" t="s">
        <v>429</v>
      </c>
      <c r="D616" s="142" t="s">
        <v>104</v>
      </c>
      <c r="E616" s="142" t="s">
        <v>430</v>
      </c>
      <c r="F616" s="142" t="s">
        <v>180</v>
      </c>
      <c r="G616" s="142" t="s">
        <v>1049</v>
      </c>
      <c r="H616" s="143">
        <v>5951</v>
      </c>
      <c r="I616" s="141">
        <v>4</v>
      </c>
      <c r="J616" s="144">
        <f>หนองคาย!F33</f>
        <v>325265.57</v>
      </c>
      <c r="K616" s="145">
        <f>หนองคาย!AJ33</f>
        <v>434278.68</v>
      </c>
      <c r="L616" s="146">
        <f>หนองคาย!AK33</f>
        <v>3226884.6300000004</v>
      </c>
      <c r="M616" s="146">
        <f>หนองคาย!AL33</f>
        <v>2782773.31</v>
      </c>
      <c r="N616" s="142"/>
      <c r="O616" s="142"/>
      <c r="P616" s="142"/>
      <c r="Q616" s="134">
        <f t="shared" si="68"/>
        <v>444111.3200000003</v>
      </c>
      <c r="R616" s="135">
        <f t="shared" si="69"/>
        <v>542.24241808099487</v>
      </c>
    </row>
    <row r="617" spans="1:18" x14ac:dyDescent="0.35">
      <c r="A617" s="141">
        <v>7</v>
      </c>
      <c r="B617" s="142" t="s">
        <v>62</v>
      </c>
      <c r="C617" s="142" t="s">
        <v>429</v>
      </c>
      <c r="D617" s="142" t="s">
        <v>104</v>
      </c>
      <c r="E617" s="142" t="s">
        <v>430</v>
      </c>
      <c r="F617" s="142" t="s">
        <v>180</v>
      </c>
      <c r="G617" s="142" t="s">
        <v>1050</v>
      </c>
      <c r="H617" s="143">
        <v>4528</v>
      </c>
      <c r="I617" s="141">
        <v>4</v>
      </c>
      <c r="J617" s="144">
        <f>หนองคาย!F34</f>
        <v>842576.84</v>
      </c>
      <c r="K617" s="145">
        <f>หนองคาย!AJ34</f>
        <v>1013375.87</v>
      </c>
      <c r="L617" s="146">
        <f>หนองคาย!AK34</f>
        <v>3100374.1799999997</v>
      </c>
      <c r="M617" s="146">
        <f>หนองคาย!AL34</f>
        <v>2859886.94</v>
      </c>
      <c r="N617" s="142"/>
      <c r="O617" s="142"/>
      <c r="P617" s="142"/>
      <c r="Q617" s="134">
        <f t="shared" si="68"/>
        <v>240487.23999999976</v>
      </c>
      <c r="R617" s="135">
        <f t="shared" si="69"/>
        <v>684.71161219081262</v>
      </c>
    </row>
    <row r="618" spans="1:18" x14ac:dyDescent="0.35">
      <c r="A618" s="141">
        <v>8</v>
      </c>
      <c r="B618" s="142" t="s">
        <v>62</v>
      </c>
      <c r="C618" s="142" t="s">
        <v>429</v>
      </c>
      <c r="D618" s="142" t="s">
        <v>104</v>
      </c>
      <c r="E618" s="142" t="s">
        <v>430</v>
      </c>
      <c r="F618" s="142" t="s">
        <v>180</v>
      </c>
      <c r="G618" s="142" t="s">
        <v>1051</v>
      </c>
      <c r="H618" s="143">
        <v>5805</v>
      </c>
      <c r="I618" s="141">
        <v>4</v>
      </c>
      <c r="J618" s="144">
        <f>หนองคาย!F35</f>
        <v>840438.54</v>
      </c>
      <c r="K618" s="145">
        <f>หนองคาย!AJ35</f>
        <v>959145.87000000011</v>
      </c>
      <c r="L618" s="146">
        <f>หนองคาย!AK35</f>
        <v>3207012.9299999997</v>
      </c>
      <c r="M618" s="146">
        <f>หนองคาย!AL35</f>
        <v>2970664.7600000002</v>
      </c>
      <c r="N618" s="142"/>
      <c r="O618" s="142"/>
      <c r="P618" s="142"/>
      <c r="Q618" s="134">
        <f t="shared" si="68"/>
        <v>236348.16999999946</v>
      </c>
      <c r="R618" s="135">
        <f t="shared" si="69"/>
        <v>552.45700775193791</v>
      </c>
    </row>
    <row r="619" spans="1:18" x14ac:dyDescent="0.35">
      <c r="A619" s="141">
        <v>9</v>
      </c>
      <c r="B619" s="142" t="s">
        <v>62</v>
      </c>
      <c r="C619" s="142" t="s">
        <v>429</v>
      </c>
      <c r="D619" s="142" t="s">
        <v>104</v>
      </c>
      <c r="E619" s="142" t="s">
        <v>430</v>
      </c>
      <c r="F619" s="142" t="s">
        <v>180</v>
      </c>
      <c r="G619" s="142" t="s">
        <v>1052</v>
      </c>
      <c r="H619" s="143">
        <v>3290</v>
      </c>
      <c r="I619" s="141">
        <v>3</v>
      </c>
      <c r="J619" s="144">
        <f>หนองคาย!F36</f>
        <v>183944.24</v>
      </c>
      <c r="K619" s="145">
        <f>หนองคาย!AJ36</f>
        <v>277594.63999999996</v>
      </c>
      <c r="L619" s="146">
        <f>หนองคาย!AK36</f>
        <v>3443097.2</v>
      </c>
      <c r="M619" s="146">
        <f>หนองคาย!AL36</f>
        <v>2533987.9</v>
      </c>
      <c r="N619" s="142"/>
      <c r="O619" s="142"/>
      <c r="P619" s="142"/>
      <c r="Q619" s="134">
        <f t="shared" si="68"/>
        <v>909109.30000000028</v>
      </c>
      <c r="R619" s="135">
        <f t="shared" si="69"/>
        <v>1046.5341033434652</v>
      </c>
    </row>
    <row r="620" spans="1:18" x14ac:dyDescent="0.35">
      <c r="A620" s="141">
        <v>10</v>
      </c>
      <c r="B620" s="142" t="s">
        <v>62</v>
      </c>
      <c r="C620" s="142" t="s">
        <v>429</v>
      </c>
      <c r="D620" s="142" t="s">
        <v>104</v>
      </c>
      <c r="E620" s="142" t="s">
        <v>430</v>
      </c>
      <c r="F620" s="142" t="s">
        <v>180</v>
      </c>
      <c r="G620" s="142" t="s">
        <v>1053</v>
      </c>
      <c r="H620" s="143">
        <v>5014</v>
      </c>
      <c r="I620" s="141">
        <v>4</v>
      </c>
      <c r="J620" s="144">
        <f>หนองคาย!F37</f>
        <v>133018.34</v>
      </c>
      <c r="K620" s="145">
        <f>หนองคาย!AJ37</f>
        <v>438233.80999999994</v>
      </c>
      <c r="L620" s="146">
        <f>หนองคาย!AK37</f>
        <v>3720856.78</v>
      </c>
      <c r="M620" s="146">
        <f>หนองคาย!AL37</f>
        <v>3225924.3800000004</v>
      </c>
      <c r="N620" s="142"/>
      <c r="O620" s="142"/>
      <c r="P620" s="142"/>
      <c r="Q620" s="134">
        <f t="shared" si="68"/>
        <v>494932.39999999944</v>
      </c>
      <c r="R620" s="135">
        <f t="shared" si="69"/>
        <v>742.09349421619459</v>
      </c>
    </row>
    <row r="621" spans="1:18" x14ac:dyDescent="0.35">
      <c r="A621" s="141">
        <v>11</v>
      </c>
      <c r="B621" s="142" t="s">
        <v>62</v>
      </c>
      <c r="C621" s="142" t="s">
        <v>429</v>
      </c>
      <c r="D621" s="142" t="s">
        <v>104</v>
      </c>
      <c r="E621" s="142" t="s">
        <v>430</v>
      </c>
      <c r="F621" s="142" t="s">
        <v>180</v>
      </c>
      <c r="G621" s="142" t="s">
        <v>1054</v>
      </c>
      <c r="H621" s="143">
        <v>4611</v>
      </c>
      <c r="I621" s="141">
        <v>4</v>
      </c>
      <c r="J621" s="144">
        <f>หนองคาย!F38</f>
        <v>520064.37</v>
      </c>
      <c r="K621" s="145">
        <f>หนองคาย!AJ38</f>
        <v>731343.52</v>
      </c>
      <c r="L621" s="146">
        <f>หนองคาย!AK38</f>
        <v>3069240.6799999997</v>
      </c>
      <c r="M621" s="146">
        <f>หนองคาย!AL38</f>
        <v>3122921.55</v>
      </c>
      <c r="N621" s="142"/>
      <c r="O621" s="142"/>
      <c r="P621" s="142"/>
      <c r="Q621" s="134">
        <f t="shared" si="68"/>
        <v>-53680.870000000112</v>
      </c>
      <c r="R621" s="135">
        <f t="shared" si="69"/>
        <v>665.63450010843633</v>
      </c>
    </row>
    <row r="622" spans="1:18" s="153" customFormat="1" x14ac:dyDescent="0.35">
      <c r="A622" s="147">
        <v>2</v>
      </c>
      <c r="B622" s="148" t="s">
        <v>62</v>
      </c>
      <c r="C622" s="148"/>
      <c r="D622" s="148"/>
      <c r="E622" s="148" t="s">
        <v>77</v>
      </c>
      <c r="F622" s="148"/>
      <c r="G622" s="148" t="s">
        <v>432</v>
      </c>
      <c r="H622" s="154">
        <f>SUM(H611:H621)</f>
        <v>47975</v>
      </c>
      <c r="I622" s="147"/>
      <c r="J622" s="150">
        <f>SUM(J611:J621)</f>
        <v>5475254.3999999994</v>
      </c>
      <c r="K622" s="150">
        <f t="shared" ref="K622:M622" si="73">SUM(K611:K621)</f>
        <v>7587646.7599999998</v>
      </c>
      <c r="L622" s="150">
        <f t="shared" si="73"/>
        <v>31174276.73</v>
      </c>
      <c r="M622" s="150">
        <f t="shared" si="73"/>
        <v>27260919.43</v>
      </c>
      <c r="N622" s="148">
        <v>10</v>
      </c>
      <c r="O622" s="148">
        <v>10</v>
      </c>
      <c r="P622" s="148">
        <f>N622-O622</f>
        <v>0</v>
      </c>
      <c r="Q622" s="151">
        <f t="shared" si="68"/>
        <v>3913357.3000000007</v>
      </c>
      <c r="R622" s="152">
        <f>L622/H622</f>
        <v>649.80253736321004</v>
      </c>
    </row>
    <row r="623" spans="1:18" x14ac:dyDescent="0.35">
      <c r="A623" s="141">
        <v>1</v>
      </c>
      <c r="B623" s="142" t="s">
        <v>62</v>
      </c>
      <c r="C623" s="142" t="s">
        <v>433</v>
      </c>
      <c r="D623" s="142" t="s">
        <v>83</v>
      </c>
      <c r="E623" s="142" t="s">
        <v>434</v>
      </c>
      <c r="F623" s="142" t="s">
        <v>210</v>
      </c>
      <c r="G623" s="142" t="s">
        <v>435</v>
      </c>
      <c r="H623" s="143"/>
      <c r="I623" s="141"/>
      <c r="J623" s="144"/>
      <c r="K623" s="145"/>
      <c r="L623" s="146"/>
      <c r="M623" s="146"/>
      <c r="N623" s="142"/>
      <c r="O623" s="142"/>
      <c r="P623" s="142"/>
    </row>
    <row r="624" spans="1:18" x14ac:dyDescent="0.35">
      <c r="A624" s="141">
        <v>2</v>
      </c>
      <c r="B624" s="142" t="s">
        <v>62</v>
      </c>
      <c r="C624" s="142" t="s">
        <v>433</v>
      </c>
      <c r="D624" s="142" t="s">
        <v>83</v>
      </c>
      <c r="E624" s="142" t="s">
        <v>434</v>
      </c>
      <c r="F624" s="142" t="s">
        <v>180</v>
      </c>
      <c r="G624" s="142" t="s">
        <v>1055</v>
      </c>
      <c r="H624" s="143">
        <v>2051</v>
      </c>
      <c r="I624" s="141">
        <v>2</v>
      </c>
      <c r="J624" s="144">
        <f>หนองคาย!F39</f>
        <v>667756.14</v>
      </c>
      <c r="K624" s="145">
        <f>หนองคาย!AJ39</f>
        <v>225865.55999999994</v>
      </c>
      <c r="L624" s="146">
        <f>หนองคาย!AK39</f>
        <v>2573474.25</v>
      </c>
      <c r="M624" s="146">
        <f>หนองคาย!AL39</f>
        <v>2725776.87</v>
      </c>
      <c r="N624" s="142"/>
      <c r="O624" s="142"/>
      <c r="P624" s="142"/>
      <c r="Q624" s="134">
        <f t="shared" si="68"/>
        <v>-152302.62000000011</v>
      </c>
      <c r="R624" s="135">
        <f t="shared" si="69"/>
        <v>1254.7412237932715</v>
      </c>
    </row>
    <row r="625" spans="1:18" x14ac:dyDescent="0.35">
      <c r="A625" s="141">
        <v>3</v>
      </c>
      <c r="B625" s="142" t="s">
        <v>62</v>
      </c>
      <c r="C625" s="142" t="s">
        <v>433</v>
      </c>
      <c r="D625" s="142" t="s">
        <v>83</v>
      </c>
      <c r="E625" s="142" t="s">
        <v>434</v>
      </c>
      <c r="F625" s="142" t="s">
        <v>180</v>
      </c>
      <c r="G625" s="142" t="s">
        <v>1056</v>
      </c>
      <c r="H625" s="143">
        <v>1787</v>
      </c>
      <c r="I625" s="141">
        <v>2</v>
      </c>
      <c r="J625" s="144">
        <f>หนองคาย!F40</f>
        <v>387592.12</v>
      </c>
      <c r="K625" s="145">
        <f>หนองคาย!AJ40</f>
        <v>112282.25</v>
      </c>
      <c r="L625" s="146">
        <f>หนองคาย!AK40</f>
        <v>2975564.87</v>
      </c>
      <c r="M625" s="146">
        <f>หนองคาย!AL40</f>
        <v>2911310.1300000004</v>
      </c>
      <c r="N625" s="142"/>
      <c r="O625" s="142"/>
      <c r="P625" s="142"/>
      <c r="Q625" s="134">
        <f t="shared" si="68"/>
        <v>64254.739999999758</v>
      </c>
      <c r="R625" s="135">
        <f t="shared" si="69"/>
        <v>1665.1174426412983</v>
      </c>
    </row>
    <row r="626" spans="1:18" x14ac:dyDescent="0.35">
      <c r="A626" s="141">
        <v>4</v>
      </c>
      <c r="B626" s="142" t="s">
        <v>62</v>
      </c>
      <c r="C626" s="142" t="s">
        <v>433</v>
      </c>
      <c r="D626" s="142" t="s">
        <v>83</v>
      </c>
      <c r="E626" s="142" t="s">
        <v>434</v>
      </c>
      <c r="F626" s="142" t="s">
        <v>180</v>
      </c>
      <c r="G626" s="142" t="s">
        <v>1057</v>
      </c>
      <c r="H626" s="143">
        <v>2904</v>
      </c>
      <c r="I626" s="141">
        <v>2</v>
      </c>
      <c r="J626" s="144">
        <f>หนองคาย!F41</f>
        <v>533860.27</v>
      </c>
      <c r="K626" s="145">
        <f>หนองคาย!AJ41</f>
        <v>572167.27</v>
      </c>
      <c r="L626" s="146">
        <f>หนองคาย!AK41</f>
        <v>2134723.69</v>
      </c>
      <c r="M626" s="146">
        <f>หนองคาย!AL41</f>
        <v>2332182.2000000002</v>
      </c>
      <c r="N626" s="142"/>
      <c r="O626" s="142"/>
      <c r="P626" s="142"/>
      <c r="Q626" s="134">
        <f t="shared" si="68"/>
        <v>-197458.51000000024</v>
      </c>
      <c r="R626" s="135">
        <f t="shared" si="69"/>
        <v>735.09768939393939</v>
      </c>
    </row>
    <row r="627" spans="1:18" x14ac:dyDescent="0.35">
      <c r="A627" s="141">
        <v>5</v>
      </c>
      <c r="B627" s="142" t="s">
        <v>62</v>
      </c>
      <c r="C627" s="142" t="s">
        <v>433</v>
      </c>
      <c r="D627" s="142" t="s">
        <v>83</v>
      </c>
      <c r="E627" s="142" t="s">
        <v>434</v>
      </c>
      <c r="F627" s="142" t="s">
        <v>180</v>
      </c>
      <c r="G627" s="142" t="s">
        <v>1058</v>
      </c>
      <c r="H627" s="143">
        <v>3978</v>
      </c>
      <c r="I627" s="141">
        <v>3</v>
      </c>
      <c r="J627" s="144">
        <f>หนองคาย!F42</f>
        <v>1897351.97</v>
      </c>
      <c r="K627" s="145">
        <f>หนองคาย!AJ42</f>
        <v>478820.59000000008</v>
      </c>
      <c r="L627" s="146">
        <f>หนองคาย!AK42</f>
        <v>4203328.38</v>
      </c>
      <c r="M627" s="146">
        <f>หนองคาย!AL42</f>
        <v>3890064.76</v>
      </c>
      <c r="N627" s="142"/>
      <c r="O627" s="142"/>
      <c r="P627" s="142"/>
      <c r="Q627" s="134">
        <f t="shared" si="68"/>
        <v>313263.62000000011</v>
      </c>
      <c r="R627" s="135">
        <f t="shared" si="69"/>
        <v>1056.6436349924586</v>
      </c>
    </row>
    <row r="628" spans="1:18" x14ac:dyDescent="0.35">
      <c r="A628" s="141">
        <v>6</v>
      </c>
      <c r="B628" s="142" t="s">
        <v>62</v>
      </c>
      <c r="C628" s="142" t="s">
        <v>433</v>
      </c>
      <c r="D628" s="142" t="s">
        <v>83</v>
      </c>
      <c r="E628" s="142" t="s">
        <v>434</v>
      </c>
      <c r="F628" s="142" t="s">
        <v>180</v>
      </c>
      <c r="G628" s="142" t="s">
        <v>1059</v>
      </c>
      <c r="H628" s="143">
        <v>3763</v>
      </c>
      <c r="I628" s="141">
        <v>3</v>
      </c>
      <c r="J628" s="144">
        <f>หนองคาย!F43</f>
        <v>282854.56</v>
      </c>
      <c r="K628" s="145">
        <f>หนองคาย!AJ43</f>
        <v>293837.48</v>
      </c>
      <c r="L628" s="146">
        <f>หนองคาย!AK43</f>
        <v>3683672.92</v>
      </c>
      <c r="M628" s="146">
        <f>หนองคาย!AL43</f>
        <v>3712705.95</v>
      </c>
      <c r="N628" s="142"/>
      <c r="O628" s="142"/>
      <c r="P628" s="142"/>
      <c r="Q628" s="134">
        <f t="shared" si="68"/>
        <v>-29033.030000000261</v>
      </c>
      <c r="R628" s="135">
        <f t="shared" si="69"/>
        <v>978.91919213393567</v>
      </c>
    </row>
    <row r="629" spans="1:18" x14ac:dyDescent="0.35">
      <c r="A629" s="141">
        <v>7</v>
      </c>
      <c r="B629" s="142" t="s">
        <v>62</v>
      </c>
      <c r="C629" s="142" t="s">
        <v>433</v>
      </c>
      <c r="D629" s="142" t="s">
        <v>83</v>
      </c>
      <c r="E629" s="142" t="s">
        <v>434</v>
      </c>
      <c r="F629" s="142" t="s">
        <v>180</v>
      </c>
      <c r="G629" s="142" t="s">
        <v>1060</v>
      </c>
      <c r="H629" s="143">
        <v>973</v>
      </c>
      <c r="I629" s="141">
        <v>1</v>
      </c>
      <c r="J629" s="144">
        <f>หนองคาย!F44</f>
        <v>29861.24</v>
      </c>
      <c r="K629" s="145">
        <f>หนองคาย!AJ44</f>
        <v>30237.240000000005</v>
      </c>
      <c r="L629" s="146">
        <f>หนองคาย!AK44</f>
        <v>2172886.7800000003</v>
      </c>
      <c r="M629" s="146">
        <f>หนองคาย!AL44</f>
        <v>2371511.15</v>
      </c>
      <c r="N629" s="142"/>
      <c r="O629" s="142"/>
      <c r="P629" s="142"/>
      <c r="Q629" s="134">
        <f t="shared" si="68"/>
        <v>-198624.36999999965</v>
      </c>
      <c r="R629" s="135">
        <f t="shared" si="69"/>
        <v>2233.1827132579651</v>
      </c>
    </row>
    <row r="630" spans="1:18" x14ac:dyDescent="0.35">
      <c r="A630" s="141">
        <v>8</v>
      </c>
      <c r="B630" s="142" t="s">
        <v>62</v>
      </c>
      <c r="C630" s="142" t="s">
        <v>433</v>
      </c>
      <c r="D630" s="142" t="s">
        <v>83</v>
      </c>
      <c r="E630" s="142" t="s">
        <v>434</v>
      </c>
      <c r="F630" s="142" t="s">
        <v>180</v>
      </c>
      <c r="G630" s="142" t="s">
        <v>1061</v>
      </c>
      <c r="H630" s="143">
        <v>4069</v>
      </c>
      <c r="I630" s="141">
        <v>3</v>
      </c>
      <c r="J630" s="144">
        <f>หนองคาย!F45</f>
        <v>161152.79</v>
      </c>
      <c r="K630" s="145">
        <f>หนองคาย!AJ45</f>
        <v>190347.29</v>
      </c>
      <c r="L630" s="146">
        <f>หนองคาย!AK45</f>
        <v>2159385.77</v>
      </c>
      <c r="M630" s="146">
        <f>หนองคาย!AL45</f>
        <v>2201428.08</v>
      </c>
      <c r="N630" s="142"/>
      <c r="O630" s="142"/>
      <c r="P630" s="142"/>
      <c r="Q630" s="134">
        <f t="shared" si="68"/>
        <v>-42042.310000000056</v>
      </c>
      <c r="R630" s="135">
        <f t="shared" si="69"/>
        <v>530.69200540673387</v>
      </c>
    </row>
    <row r="631" spans="1:18" x14ac:dyDescent="0.35">
      <c r="A631" s="141">
        <v>9</v>
      </c>
      <c r="B631" s="142" t="s">
        <v>62</v>
      </c>
      <c r="C631" s="142" t="s">
        <v>433</v>
      </c>
      <c r="D631" s="142" t="s">
        <v>83</v>
      </c>
      <c r="E631" s="142" t="s">
        <v>434</v>
      </c>
      <c r="F631" s="142" t="s">
        <v>180</v>
      </c>
      <c r="G631" s="142" t="s">
        <v>1062</v>
      </c>
      <c r="H631" s="143">
        <v>5012</v>
      </c>
      <c r="I631" s="141">
        <v>4</v>
      </c>
      <c r="J631" s="144">
        <f>หนองคาย!F46</f>
        <v>201547.32</v>
      </c>
      <c r="K631" s="145">
        <f>หนองคาย!AJ46</f>
        <v>334839.34999999998</v>
      </c>
      <c r="L631" s="146">
        <f>หนองคาย!AK46</f>
        <v>2068277.58</v>
      </c>
      <c r="M631" s="146">
        <f>หนองคาย!AL46</f>
        <v>2063375.9300000002</v>
      </c>
      <c r="N631" s="142"/>
      <c r="O631" s="142"/>
      <c r="P631" s="142"/>
      <c r="Q631" s="134">
        <f t="shared" si="68"/>
        <v>4901.6499999999069</v>
      </c>
      <c r="R631" s="135">
        <f t="shared" si="69"/>
        <v>412.66511971268955</v>
      </c>
    </row>
    <row r="632" spans="1:18" x14ac:dyDescent="0.35">
      <c r="A632" s="141">
        <v>10</v>
      </c>
      <c r="B632" s="142" t="s">
        <v>62</v>
      </c>
      <c r="C632" s="142" t="s">
        <v>433</v>
      </c>
      <c r="D632" s="142" t="s">
        <v>83</v>
      </c>
      <c r="E632" s="142" t="s">
        <v>434</v>
      </c>
      <c r="F632" s="142" t="s">
        <v>180</v>
      </c>
      <c r="G632" s="142" t="s">
        <v>1063</v>
      </c>
      <c r="H632" s="143">
        <v>6188</v>
      </c>
      <c r="I632" s="141">
        <v>5</v>
      </c>
      <c r="J632" s="144">
        <f>หนองคาย!F47</f>
        <v>507388.94</v>
      </c>
      <c r="K632" s="145">
        <f>หนองคาย!AJ47</f>
        <v>534695.70000000007</v>
      </c>
      <c r="L632" s="146">
        <f>หนองคาย!AK47</f>
        <v>3171999</v>
      </c>
      <c r="M632" s="146">
        <f>หนองคาย!AL47</f>
        <v>2745433.39</v>
      </c>
      <c r="N632" s="142"/>
      <c r="O632" s="142"/>
      <c r="P632" s="142"/>
      <c r="Q632" s="134">
        <f t="shared" si="68"/>
        <v>426565.60999999987</v>
      </c>
      <c r="R632" s="135">
        <f t="shared" si="69"/>
        <v>512.604880413704</v>
      </c>
    </row>
    <row r="633" spans="1:18" x14ac:dyDescent="0.35">
      <c r="A633" s="141">
        <v>11</v>
      </c>
      <c r="B633" s="142" t="s">
        <v>62</v>
      </c>
      <c r="C633" s="142" t="s">
        <v>433</v>
      </c>
      <c r="D633" s="142" t="s">
        <v>83</v>
      </c>
      <c r="E633" s="142" t="s">
        <v>434</v>
      </c>
      <c r="F633" s="142" t="s">
        <v>180</v>
      </c>
      <c r="G633" s="142" t="s">
        <v>1064</v>
      </c>
      <c r="H633" s="143">
        <v>2518</v>
      </c>
      <c r="I633" s="141">
        <v>2</v>
      </c>
      <c r="J633" s="144">
        <f>หนองคาย!F48</f>
        <v>194541.38</v>
      </c>
      <c r="K633" s="145">
        <f>หนองคาย!AJ48</f>
        <v>211810.38</v>
      </c>
      <c r="L633" s="146">
        <f>หนองคาย!AK48</f>
        <v>2077261.08</v>
      </c>
      <c r="M633" s="146">
        <f>หนองคาย!AL48</f>
        <v>2316388.4899999998</v>
      </c>
      <c r="N633" s="142"/>
      <c r="O633" s="142"/>
      <c r="P633" s="142"/>
      <c r="Q633" s="134">
        <f t="shared" si="68"/>
        <v>-239127.40999999968</v>
      </c>
      <c r="R633" s="135">
        <f t="shared" si="69"/>
        <v>824.96468625893567</v>
      </c>
    </row>
    <row r="634" spans="1:18" x14ac:dyDescent="0.35">
      <c r="A634" s="141">
        <v>12</v>
      </c>
      <c r="B634" s="142" t="s">
        <v>62</v>
      </c>
      <c r="C634" s="142" t="s">
        <v>433</v>
      </c>
      <c r="D634" s="142" t="s">
        <v>83</v>
      </c>
      <c r="E634" s="142" t="s">
        <v>434</v>
      </c>
      <c r="F634" s="142" t="s">
        <v>180</v>
      </c>
      <c r="G634" s="142" t="s">
        <v>1065</v>
      </c>
      <c r="H634" s="143">
        <v>5747</v>
      </c>
      <c r="I634" s="141">
        <v>4</v>
      </c>
      <c r="J634" s="144">
        <f>หนองคาย!F49</f>
        <v>465419.7</v>
      </c>
      <c r="K634" s="145">
        <f>หนองคาย!AJ49</f>
        <v>588724.81999999995</v>
      </c>
      <c r="L634" s="146">
        <f>หนองคาย!AK49</f>
        <v>3944914.68</v>
      </c>
      <c r="M634" s="146">
        <f>หนองคาย!AL49</f>
        <v>3672321.8499999996</v>
      </c>
      <c r="N634" s="142"/>
      <c r="O634" s="142"/>
      <c r="P634" s="142"/>
      <c r="Q634" s="134">
        <f t="shared" si="68"/>
        <v>272592.83000000054</v>
      </c>
      <c r="R634" s="135">
        <f t="shared" si="69"/>
        <v>686.43025578562731</v>
      </c>
    </row>
    <row r="635" spans="1:18" x14ac:dyDescent="0.35">
      <c r="A635" s="141">
        <v>13</v>
      </c>
      <c r="B635" s="142" t="s">
        <v>62</v>
      </c>
      <c r="C635" s="142" t="s">
        <v>433</v>
      </c>
      <c r="D635" s="142" t="s">
        <v>83</v>
      </c>
      <c r="E635" s="142" t="s">
        <v>434</v>
      </c>
      <c r="F635" s="142" t="s">
        <v>180</v>
      </c>
      <c r="G635" s="142" t="s">
        <v>1066</v>
      </c>
      <c r="H635" s="143">
        <v>3454</v>
      </c>
      <c r="I635" s="141">
        <v>3</v>
      </c>
      <c r="J635" s="144">
        <f>หนองคาย!F50</f>
        <v>262412.65000000002</v>
      </c>
      <c r="K635" s="145">
        <f>หนองคาย!AJ50</f>
        <v>278917.75</v>
      </c>
      <c r="L635" s="146">
        <f>หนองคาย!AK50</f>
        <v>2524311.8899999997</v>
      </c>
      <c r="M635" s="146">
        <f>หนองคาย!AL50</f>
        <v>2390431.29</v>
      </c>
      <c r="N635" s="142"/>
      <c r="O635" s="142"/>
      <c r="P635" s="142"/>
      <c r="Q635" s="134">
        <f t="shared" si="68"/>
        <v>133880.59999999963</v>
      </c>
      <c r="R635" s="135">
        <f t="shared" si="69"/>
        <v>730.83725825130273</v>
      </c>
    </row>
    <row r="636" spans="1:18" x14ac:dyDescent="0.35">
      <c r="A636" s="141">
        <v>14</v>
      </c>
      <c r="B636" s="142" t="s">
        <v>62</v>
      </c>
      <c r="C636" s="142" t="s">
        <v>433</v>
      </c>
      <c r="D636" s="142" t="s">
        <v>83</v>
      </c>
      <c r="E636" s="142" t="s">
        <v>434</v>
      </c>
      <c r="F636" s="142" t="s">
        <v>180</v>
      </c>
      <c r="G636" s="142" t="s">
        <v>1067</v>
      </c>
      <c r="H636" s="143">
        <v>3787</v>
      </c>
      <c r="I636" s="141">
        <v>3</v>
      </c>
      <c r="J636" s="144">
        <f>หนองคาย!F51</f>
        <v>261461.23</v>
      </c>
      <c r="K636" s="145">
        <f>หนองคาย!AJ51</f>
        <v>299969.23</v>
      </c>
      <c r="L636" s="146">
        <f>หนองคาย!AK51</f>
        <v>2927574.77</v>
      </c>
      <c r="M636" s="146">
        <f>หนองคาย!AL51</f>
        <v>2928734.06</v>
      </c>
      <c r="N636" s="142"/>
      <c r="O636" s="142"/>
      <c r="P636" s="142"/>
      <c r="Q636" s="134">
        <f t="shared" si="68"/>
        <v>-1159.2900000000373</v>
      </c>
      <c r="R636" s="135">
        <f t="shared" si="69"/>
        <v>773.05908898864539</v>
      </c>
    </row>
    <row r="637" spans="1:18" x14ac:dyDescent="0.35">
      <c r="A637" s="141">
        <v>15</v>
      </c>
      <c r="B637" s="142" t="s">
        <v>62</v>
      </c>
      <c r="C637" s="142" t="s">
        <v>433</v>
      </c>
      <c r="D637" s="142" t="s">
        <v>83</v>
      </c>
      <c r="E637" s="142" t="s">
        <v>434</v>
      </c>
      <c r="F637" s="142" t="s">
        <v>180</v>
      </c>
      <c r="G637" s="142" t="s">
        <v>1068</v>
      </c>
      <c r="H637" s="143">
        <v>4306</v>
      </c>
      <c r="I637" s="141">
        <v>3</v>
      </c>
      <c r="J637" s="144">
        <f>หนองคาย!F52</f>
        <v>302256.39</v>
      </c>
      <c r="K637" s="145">
        <f>หนองคาย!AJ52</f>
        <v>314731.39</v>
      </c>
      <c r="L637" s="146">
        <f>หนองคาย!AK52</f>
        <v>2262829.0499999998</v>
      </c>
      <c r="M637" s="146">
        <f>หนองคาย!AL52</f>
        <v>2487341.4600000004</v>
      </c>
      <c r="N637" s="142"/>
      <c r="O637" s="142"/>
      <c r="P637" s="142"/>
      <c r="Q637" s="134">
        <f t="shared" si="68"/>
        <v>-224512.41000000061</v>
      </c>
      <c r="R637" s="135">
        <f t="shared" si="69"/>
        <v>525.50604969809558</v>
      </c>
    </row>
    <row r="638" spans="1:18" x14ac:dyDescent="0.35">
      <c r="A638" s="141">
        <v>16</v>
      </c>
      <c r="B638" s="142" t="s">
        <v>62</v>
      </c>
      <c r="C638" s="142" t="s">
        <v>433</v>
      </c>
      <c r="D638" s="142" t="s">
        <v>83</v>
      </c>
      <c r="E638" s="142" t="s">
        <v>434</v>
      </c>
      <c r="F638" s="142" t="s">
        <v>180</v>
      </c>
      <c r="G638" s="142" t="s">
        <v>1069</v>
      </c>
      <c r="H638" s="143">
        <v>2587</v>
      </c>
      <c r="I638" s="141">
        <v>2</v>
      </c>
      <c r="J638" s="144">
        <f>หนองคาย!F53</f>
        <v>281596.51</v>
      </c>
      <c r="K638" s="145">
        <f>หนองคาย!AJ53</f>
        <v>296586.51</v>
      </c>
      <c r="L638" s="146">
        <f>หนองคาย!AK53</f>
        <v>2504012.1399999997</v>
      </c>
      <c r="M638" s="146">
        <f>หนองคาย!AL53</f>
        <v>2545646.48</v>
      </c>
      <c r="N638" s="142"/>
      <c r="O638" s="142"/>
      <c r="P638" s="142"/>
      <c r="Q638" s="134">
        <f t="shared" si="68"/>
        <v>-41634.340000000317</v>
      </c>
      <c r="R638" s="135">
        <f t="shared" si="69"/>
        <v>967.92119829918806</v>
      </c>
    </row>
    <row r="639" spans="1:18" s="153" customFormat="1" x14ac:dyDescent="0.35">
      <c r="A639" s="147">
        <v>3</v>
      </c>
      <c r="B639" s="148" t="s">
        <v>62</v>
      </c>
      <c r="C639" s="148"/>
      <c r="D639" s="148"/>
      <c r="E639" s="148" t="s">
        <v>77</v>
      </c>
      <c r="F639" s="148"/>
      <c r="G639" s="148" t="s">
        <v>436</v>
      </c>
      <c r="H639" s="154">
        <f>SUM(H623:H638)</f>
        <v>53124</v>
      </c>
      <c r="I639" s="147"/>
      <c r="J639" s="150">
        <f>SUM(J623:J638)</f>
        <v>6437053.2100000009</v>
      </c>
      <c r="K639" s="150">
        <f t="shared" ref="K639:M639" si="74">SUM(K623:K638)</f>
        <v>4763832.8099999996</v>
      </c>
      <c r="L639" s="150">
        <f t="shared" si="74"/>
        <v>41384216.850000001</v>
      </c>
      <c r="M639" s="150">
        <f t="shared" si="74"/>
        <v>41294652.089999996</v>
      </c>
      <c r="N639" s="148">
        <v>15</v>
      </c>
      <c r="O639" s="148">
        <v>15</v>
      </c>
      <c r="P639" s="148">
        <f>N639-O639</f>
        <v>0</v>
      </c>
      <c r="Q639" s="151">
        <f t="shared" si="68"/>
        <v>89564.760000005364</v>
      </c>
      <c r="R639" s="152">
        <f>L639/H639</f>
        <v>779.01168680822229</v>
      </c>
    </row>
    <row r="640" spans="1:18" x14ac:dyDescent="0.35">
      <c r="A640" s="141">
        <v>1</v>
      </c>
      <c r="B640" s="142" t="s">
        <v>62</v>
      </c>
      <c r="C640" s="142" t="s">
        <v>437</v>
      </c>
      <c r="D640" s="142" t="s">
        <v>90</v>
      </c>
      <c r="E640" s="142" t="s">
        <v>438</v>
      </c>
      <c r="F640" s="142" t="s">
        <v>210</v>
      </c>
      <c r="G640" s="142" t="s">
        <v>439</v>
      </c>
      <c r="H640" s="143"/>
      <c r="I640" s="141"/>
      <c r="J640" s="144"/>
      <c r="K640" s="145"/>
      <c r="L640" s="146"/>
      <c r="M640" s="146"/>
      <c r="N640" s="142"/>
      <c r="O640" s="142"/>
      <c r="P640" s="142"/>
    </row>
    <row r="641" spans="1:18" s="161" customFormat="1" x14ac:dyDescent="0.35">
      <c r="A641" s="155">
        <v>2</v>
      </c>
      <c r="B641" s="156" t="s">
        <v>62</v>
      </c>
      <c r="C641" s="156" t="s">
        <v>437</v>
      </c>
      <c r="D641" s="156" t="s">
        <v>90</v>
      </c>
      <c r="E641" s="156" t="s">
        <v>438</v>
      </c>
      <c r="F641" s="156" t="s">
        <v>180</v>
      </c>
      <c r="G641" s="156" t="s">
        <v>1070</v>
      </c>
      <c r="H641" s="157">
        <v>2455</v>
      </c>
      <c r="I641" s="155">
        <v>2</v>
      </c>
      <c r="J641" s="144">
        <f>หนองคาย!F54</f>
        <v>174266.87</v>
      </c>
      <c r="K641" s="158">
        <f>หนองคาย!AJ54</f>
        <v>131874.22999999998</v>
      </c>
      <c r="L641" s="146">
        <f>หนองคาย!AK54</f>
        <v>1589858.92</v>
      </c>
      <c r="M641" s="146">
        <f>หนองคาย!AL54</f>
        <v>1733639.3699999999</v>
      </c>
      <c r="N641" s="156"/>
      <c r="O641" s="156"/>
      <c r="P641" s="156"/>
      <c r="Q641" s="134">
        <f t="shared" si="68"/>
        <v>-143780.44999999995</v>
      </c>
      <c r="R641" s="135">
        <f t="shared" si="69"/>
        <v>647.60037474541753</v>
      </c>
    </row>
    <row r="642" spans="1:18" x14ac:dyDescent="0.35">
      <c r="A642" s="141">
        <v>3</v>
      </c>
      <c r="B642" s="142" t="s">
        <v>62</v>
      </c>
      <c r="C642" s="142" t="s">
        <v>437</v>
      </c>
      <c r="D642" s="142" t="s">
        <v>90</v>
      </c>
      <c r="E642" s="142" t="s">
        <v>438</v>
      </c>
      <c r="F642" s="142" t="s">
        <v>180</v>
      </c>
      <c r="G642" s="142" t="s">
        <v>1071</v>
      </c>
      <c r="H642" s="143">
        <v>2020</v>
      </c>
      <c r="I642" s="141">
        <v>2</v>
      </c>
      <c r="J642" s="144">
        <f>หนองคาย!F55</f>
        <v>42898.65</v>
      </c>
      <c r="K642" s="158">
        <f>หนองคาย!AJ55</f>
        <v>8997.7700000000041</v>
      </c>
      <c r="L642" s="146">
        <f>หนองคาย!AK55</f>
        <v>1675109.04</v>
      </c>
      <c r="M642" s="146">
        <f>หนองคาย!AL55</f>
        <v>1793830.6699999997</v>
      </c>
      <c r="N642" s="142"/>
      <c r="O642" s="142"/>
      <c r="P642" s="142"/>
      <c r="Q642" s="134">
        <f t="shared" si="68"/>
        <v>-118721.62999999966</v>
      </c>
      <c r="R642" s="135">
        <f t="shared" si="69"/>
        <v>829.26190099009898</v>
      </c>
    </row>
    <row r="643" spans="1:18" x14ac:dyDescent="0.35">
      <c r="A643" s="141">
        <v>4</v>
      </c>
      <c r="B643" s="142" t="s">
        <v>62</v>
      </c>
      <c r="C643" s="142" t="s">
        <v>437</v>
      </c>
      <c r="D643" s="142" t="s">
        <v>90</v>
      </c>
      <c r="E643" s="142" t="s">
        <v>438</v>
      </c>
      <c r="F643" s="142" t="s">
        <v>180</v>
      </c>
      <c r="G643" s="142" t="s">
        <v>1072</v>
      </c>
      <c r="H643" s="143">
        <v>3422</v>
      </c>
      <c r="I643" s="141">
        <v>3</v>
      </c>
      <c r="J643" s="144">
        <f>หนองคาย!F56</f>
        <v>441856.31</v>
      </c>
      <c r="K643" s="158">
        <f>หนองคาย!AJ56</f>
        <v>285111.36</v>
      </c>
      <c r="L643" s="146">
        <f>หนองคาย!AK56</f>
        <v>2285044.7800000003</v>
      </c>
      <c r="M643" s="146">
        <f>หนองคาย!AL56</f>
        <v>2483683.13</v>
      </c>
      <c r="N643" s="142"/>
      <c r="O643" s="142"/>
      <c r="P643" s="142"/>
      <c r="Q643" s="134">
        <f t="shared" si="68"/>
        <v>-198638.34999999963</v>
      </c>
      <c r="R643" s="135">
        <f t="shared" si="69"/>
        <v>667.75125073056699</v>
      </c>
    </row>
    <row r="644" spans="1:18" x14ac:dyDescent="0.35">
      <c r="A644" s="141">
        <v>5</v>
      </c>
      <c r="B644" s="142" t="s">
        <v>62</v>
      </c>
      <c r="C644" s="142" t="s">
        <v>437</v>
      </c>
      <c r="D644" s="142" t="s">
        <v>90</v>
      </c>
      <c r="E644" s="142" t="s">
        <v>438</v>
      </c>
      <c r="F644" s="142" t="s">
        <v>180</v>
      </c>
      <c r="G644" s="142" t="s">
        <v>1073</v>
      </c>
      <c r="H644" s="143">
        <v>2553</v>
      </c>
      <c r="I644" s="141">
        <v>2</v>
      </c>
      <c r="J644" s="144">
        <f>หนองคาย!F57</f>
        <v>395289.7</v>
      </c>
      <c r="K644" s="158">
        <f>หนองคาย!AJ57</f>
        <v>321040.61000000004</v>
      </c>
      <c r="L644" s="146">
        <f>หนองคาย!AK57</f>
        <v>2056844.42</v>
      </c>
      <c r="M644" s="146">
        <f>หนองคาย!AL57</f>
        <v>1953244.05</v>
      </c>
      <c r="N644" s="142"/>
      <c r="O644" s="142"/>
      <c r="P644" s="142"/>
      <c r="Q644" s="134">
        <f t="shared" si="68"/>
        <v>103600.36999999988</v>
      </c>
      <c r="R644" s="135">
        <f t="shared" si="69"/>
        <v>805.65782216999605</v>
      </c>
    </row>
    <row r="645" spans="1:18" x14ac:dyDescent="0.35">
      <c r="A645" s="141">
        <v>6</v>
      </c>
      <c r="B645" s="142" t="s">
        <v>62</v>
      </c>
      <c r="C645" s="142" t="s">
        <v>437</v>
      </c>
      <c r="D645" s="142" t="s">
        <v>90</v>
      </c>
      <c r="E645" s="142" t="s">
        <v>438</v>
      </c>
      <c r="F645" s="142" t="s">
        <v>180</v>
      </c>
      <c r="G645" s="142" t="s">
        <v>1074</v>
      </c>
      <c r="H645" s="143">
        <v>961</v>
      </c>
      <c r="I645" s="141">
        <v>1</v>
      </c>
      <c r="J645" s="144">
        <f>หนองคาย!F58</f>
        <v>72863.350000000006</v>
      </c>
      <c r="K645" s="158">
        <f>หนองคาย!AJ58</f>
        <v>46177.530000000013</v>
      </c>
      <c r="L645" s="146">
        <f>หนองคาย!AK58</f>
        <v>1265664.1499999999</v>
      </c>
      <c r="M645" s="146">
        <f>หนองคาย!AL58</f>
        <v>1306542.43</v>
      </c>
      <c r="N645" s="142"/>
      <c r="O645" s="142"/>
      <c r="P645" s="142"/>
      <c r="Q645" s="134">
        <f t="shared" si="68"/>
        <v>-40878.280000000028</v>
      </c>
      <c r="R645" s="135">
        <f t="shared" si="69"/>
        <v>1317.0282518210197</v>
      </c>
    </row>
    <row r="646" spans="1:18" x14ac:dyDescent="0.35">
      <c r="A646" s="141">
        <v>7</v>
      </c>
      <c r="B646" s="142" t="s">
        <v>62</v>
      </c>
      <c r="C646" s="142" t="s">
        <v>437</v>
      </c>
      <c r="D646" s="142" t="s">
        <v>90</v>
      </c>
      <c r="E646" s="142" t="s">
        <v>438</v>
      </c>
      <c r="F646" s="142" t="s">
        <v>180</v>
      </c>
      <c r="G646" s="142" t="s">
        <v>1075</v>
      </c>
      <c r="H646" s="143">
        <v>2039</v>
      </c>
      <c r="I646" s="141">
        <v>2</v>
      </c>
      <c r="J646" s="144">
        <f>หนองคาย!F59</f>
        <v>269751.78999999998</v>
      </c>
      <c r="K646" s="158">
        <f>หนองคาย!AJ59</f>
        <v>282089.92999999993</v>
      </c>
      <c r="L646" s="146">
        <f>หนองคาย!AK59</f>
        <v>1628296.23</v>
      </c>
      <c r="M646" s="146">
        <f>หนองคาย!AL59</f>
        <v>1742548.69</v>
      </c>
      <c r="N646" s="142"/>
      <c r="O646" s="142"/>
      <c r="P646" s="142"/>
      <c r="Q646" s="134">
        <f t="shared" si="68"/>
        <v>-114252.45999999996</v>
      </c>
      <c r="R646" s="135">
        <f t="shared" si="69"/>
        <v>798.57588523786171</v>
      </c>
    </row>
    <row r="647" spans="1:18" s="153" customFormat="1" x14ac:dyDescent="0.35">
      <c r="A647" s="147">
        <v>4</v>
      </c>
      <c r="B647" s="148" t="s">
        <v>62</v>
      </c>
      <c r="C647" s="148"/>
      <c r="D647" s="148"/>
      <c r="E647" s="148" t="s">
        <v>77</v>
      </c>
      <c r="F647" s="148"/>
      <c r="G647" s="148" t="s">
        <v>440</v>
      </c>
      <c r="H647" s="154">
        <f>SUM(H640:H646)</f>
        <v>13450</v>
      </c>
      <c r="I647" s="147"/>
      <c r="J647" s="150">
        <f>SUM(J640:J646)</f>
        <v>1396926.6700000002</v>
      </c>
      <c r="K647" s="150">
        <f t="shared" ref="K647:M647" si="75">SUM(K640:K646)</f>
        <v>1075291.43</v>
      </c>
      <c r="L647" s="150">
        <f t="shared" si="75"/>
        <v>10500817.540000001</v>
      </c>
      <c r="M647" s="150">
        <f t="shared" si="75"/>
        <v>11013488.34</v>
      </c>
      <c r="N647" s="148">
        <v>6</v>
      </c>
      <c r="O647" s="148">
        <v>6</v>
      </c>
      <c r="P647" s="148">
        <f>N647-O647</f>
        <v>0</v>
      </c>
      <c r="Q647" s="151">
        <f t="shared" ref="Q647:Q710" si="76">L647-M647</f>
        <v>-512670.79999999888</v>
      </c>
      <c r="R647" s="152">
        <f>L647/H647</f>
        <v>780.72992862453543</v>
      </c>
    </row>
    <row r="648" spans="1:18" x14ac:dyDescent="0.35">
      <c r="A648" s="141">
        <v>1</v>
      </c>
      <c r="B648" s="142" t="s">
        <v>62</v>
      </c>
      <c r="C648" s="142" t="s">
        <v>441</v>
      </c>
      <c r="D648" s="142" t="s">
        <v>97</v>
      </c>
      <c r="E648" s="142" t="s">
        <v>442</v>
      </c>
      <c r="F648" s="142" t="s">
        <v>210</v>
      </c>
      <c r="G648" s="142" t="s">
        <v>443</v>
      </c>
      <c r="H648" s="143"/>
      <c r="I648" s="141"/>
      <c r="J648" s="144"/>
      <c r="K648" s="145"/>
      <c r="L648" s="146"/>
      <c r="M648" s="146"/>
      <c r="N648" s="142"/>
      <c r="O648" s="142"/>
      <c r="P648" s="142"/>
    </row>
    <row r="649" spans="1:18" x14ac:dyDescent="0.35">
      <c r="A649" s="141">
        <v>2</v>
      </c>
      <c r="B649" s="142" t="s">
        <v>62</v>
      </c>
      <c r="C649" s="142" t="s">
        <v>441</v>
      </c>
      <c r="D649" s="142" t="s">
        <v>97</v>
      </c>
      <c r="E649" s="142" t="s">
        <v>442</v>
      </c>
      <c r="F649" s="142" t="s">
        <v>180</v>
      </c>
      <c r="G649" s="142" t="s">
        <v>1076</v>
      </c>
      <c r="H649" s="143">
        <v>3187</v>
      </c>
      <c r="I649" s="141">
        <v>3</v>
      </c>
      <c r="J649" s="144">
        <f>หนองคาย!F60</f>
        <v>55780.13</v>
      </c>
      <c r="K649" s="145">
        <f>หนองคาย!AJ60</f>
        <v>87550.01</v>
      </c>
      <c r="L649" s="146">
        <f>หนองคาย!AK60</f>
        <v>1530523.15</v>
      </c>
      <c r="M649" s="146">
        <f>หนองคาย!AL60</f>
        <v>1249907.48</v>
      </c>
      <c r="N649" s="142"/>
      <c r="O649" s="142"/>
      <c r="P649" s="142"/>
      <c r="Q649" s="134">
        <f t="shared" si="76"/>
        <v>280615.66999999993</v>
      </c>
      <c r="R649" s="135">
        <f t="shared" ref="R649:R710" si="77">L649/H649</f>
        <v>480.23945716975209</v>
      </c>
    </row>
    <row r="650" spans="1:18" x14ac:dyDescent="0.35">
      <c r="A650" s="141">
        <v>3</v>
      </c>
      <c r="B650" s="142" t="s">
        <v>62</v>
      </c>
      <c r="C650" s="142" t="s">
        <v>441</v>
      </c>
      <c r="D650" s="142" t="s">
        <v>97</v>
      </c>
      <c r="E650" s="142" t="s">
        <v>442</v>
      </c>
      <c r="F650" s="142" t="s">
        <v>180</v>
      </c>
      <c r="G650" s="142" t="s">
        <v>1077</v>
      </c>
      <c r="H650" s="143">
        <v>4931</v>
      </c>
      <c r="I650" s="141">
        <v>4</v>
      </c>
      <c r="J650" s="144">
        <f>หนองคาย!F61</f>
        <v>118450.15</v>
      </c>
      <c r="K650" s="145">
        <f>หนองคาย!AJ61</f>
        <v>153227.85999999999</v>
      </c>
      <c r="L650" s="146">
        <f>หนองคาย!AK61</f>
        <v>1677800.12</v>
      </c>
      <c r="M650" s="146">
        <f>หนองคาย!AL61</f>
        <v>1723999.97</v>
      </c>
      <c r="N650" s="142"/>
      <c r="O650" s="142"/>
      <c r="P650" s="142"/>
      <c r="Q650" s="134">
        <f t="shared" si="76"/>
        <v>-46199.84999999986</v>
      </c>
      <c r="R650" s="135">
        <f t="shared" si="77"/>
        <v>340.25555059825598</v>
      </c>
    </row>
    <row r="651" spans="1:18" x14ac:dyDescent="0.35">
      <c r="A651" s="141">
        <v>4</v>
      </c>
      <c r="B651" s="142" t="s">
        <v>62</v>
      </c>
      <c r="C651" s="142" t="s">
        <v>441</v>
      </c>
      <c r="D651" s="142" t="s">
        <v>97</v>
      </c>
      <c r="E651" s="142" t="s">
        <v>442</v>
      </c>
      <c r="F651" s="142" t="s">
        <v>180</v>
      </c>
      <c r="G651" s="142" t="s">
        <v>1078</v>
      </c>
      <c r="H651" s="143">
        <v>2673</v>
      </c>
      <c r="I651" s="141">
        <v>2</v>
      </c>
      <c r="J651" s="144">
        <f>หนองคาย!F62</f>
        <v>300446</v>
      </c>
      <c r="K651" s="145">
        <f>หนองคาย!AJ62</f>
        <v>346559.18</v>
      </c>
      <c r="L651" s="146">
        <f>หนองคาย!AK62</f>
        <v>2107655.9500000002</v>
      </c>
      <c r="M651" s="146">
        <f>หนองคาย!AL62</f>
        <v>2094881.54</v>
      </c>
      <c r="N651" s="142"/>
      <c r="O651" s="142"/>
      <c r="P651" s="142"/>
      <c r="Q651" s="134">
        <f t="shared" si="76"/>
        <v>12774.410000000149</v>
      </c>
      <c r="R651" s="135">
        <f t="shared" si="77"/>
        <v>788.49829779274228</v>
      </c>
    </row>
    <row r="652" spans="1:18" x14ac:dyDescent="0.35">
      <c r="A652" s="141">
        <v>5</v>
      </c>
      <c r="B652" s="142" t="s">
        <v>62</v>
      </c>
      <c r="C652" s="142" t="s">
        <v>441</v>
      </c>
      <c r="D652" s="142" t="s">
        <v>97</v>
      </c>
      <c r="E652" s="142" t="s">
        <v>442</v>
      </c>
      <c r="F652" s="142" t="s">
        <v>180</v>
      </c>
      <c r="G652" s="142" t="s">
        <v>1079</v>
      </c>
      <c r="H652" s="143">
        <v>3204</v>
      </c>
      <c r="I652" s="141">
        <v>3</v>
      </c>
      <c r="J652" s="144">
        <f>หนองคาย!F63</f>
        <v>184973.8</v>
      </c>
      <c r="K652" s="145">
        <f>หนองคาย!AJ63</f>
        <v>189174.47999999998</v>
      </c>
      <c r="L652" s="146">
        <f>หนองคาย!AK63</f>
        <v>2096453.52</v>
      </c>
      <c r="M652" s="146">
        <f>หนองคาย!AL63</f>
        <v>2120379.4699999997</v>
      </c>
      <c r="N652" s="142"/>
      <c r="O652" s="142"/>
      <c r="P652" s="142"/>
      <c r="Q652" s="134">
        <f t="shared" si="76"/>
        <v>-23925.949999999721</v>
      </c>
      <c r="R652" s="135">
        <f t="shared" si="77"/>
        <v>654.32382022471916</v>
      </c>
    </row>
    <row r="653" spans="1:18" x14ac:dyDescent="0.35">
      <c r="A653" s="141">
        <v>6</v>
      </c>
      <c r="B653" s="142" t="s">
        <v>62</v>
      </c>
      <c r="C653" s="142" t="s">
        <v>441</v>
      </c>
      <c r="D653" s="142" t="s">
        <v>97</v>
      </c>
      <c r="E653" s="142" t="s">
        <v>442</v>
      </c>
      <c r="F653" s="142" t="s">
        <v>180</v>
      </c>
      <c r="G653" s="142" t="s">
        <v>1080</v>
      </c>
      <c r="H653" s="143">
        <v>2244</v>
      </c>
      <c r="I653" s="141">
        <v>2</v>
      </c>
      <c r="J653" s="144">
        <f>หนองคาย!F64</f>
        <v>240014.5</v>
      </c>
      <c r="K653" s="145">
        <f>หนองคาย!AJ64</f>
        <v>242686.8</v>
      </c>
      <c r="L653" s="146">
        <f>หนองคาย!AK64</f>
        <v>1817484.06</v>
      </c>
      <c r="M653" s="146">
        <f>หนองคาย!AL64</f>
        <v>1787566.9</v>
      </c>
      <c r="N653" s="142"/>
      <c r="O653" s="142"/>
      <c r="P653" s="142"/>
      <c r="Q653" s="134">
        <f t="shared" si="76"/>
        <v>29917.160000000149</v>
      </c>
      <c r="R653" s="135">
        <f t="shared" si="77"/>
        <v>809.93050802139044</v>
      </c>
    </row>
    <row r="654" spans="1:18" s="153" customFormat="1" x14ac:dyDescent="0.35">
      <c r="A654" s="147">
        <v>5</v>
      </c>
      <c r="B654" s="148" t="s">
        <v>62</v>
      </c>
      <c r="C654" s="148"/>
      <c r="D654" s="148"/>
      <c r="E654" s="148" t="s">
        <v>77</v>
      </c>
      <c r="F654" s="148"/>
      <c r="G654" s="148" t="s">
        <v>444</v>
      </c>
      <c r="H654" s="154">
        <f>SUM(H648:H653)</f>
        <v>16239</v>
      </c>
      <c r="I654" s="147"/>
      <c r="J654" s="150">
        <f>SUM(J648:J653)</f>
        <v>899664.58000000007</v>
      </c>
      <c r="K654" s="185">
        <f>SUM(K648:K653)</f>
        <v>1019198.3300000001</v>
      </c>
      <c r="L654" s="150">
        <f t="shared" ref="L654:M654" si="78">SUM(L648:L653)</f>
        <v>9229916.8000000007</v>
      </c>
      <c r="M654" s="150">
        <f t="shared" si="78"/>
        <v>8976735.3599999994</v>
      </c>
      <c r="N654" s="148">
        <v>5</v>
      </c>
      <c r="O654" s="148">
        <v>5</v>
      </c>
      <c r="P654" s="148">
        <f>N654-O654</f>
        <v>0</v>
      </c>
      <c r="Q654" s="151">
        <f t="shared" si="76"/>
        <v>253181.44000000134</v>
      </c>
      <c r="R654" s="152">
        <f>L654/H654</f>
        <v>568.37962928751779</v>
      </c>
    </row>
    <row r="655" spans="1:18" x14ac:dyDescent="0.35">
      <c r="A655" s="141">
        <v>1</v>
      </c>
      <c r="B655" s="142" t="s">
        <v>62</v>
      </c>
      <c r="C655" s="142" t="s">
        <v>445</v>
      </c>
      <c r="D655" s="142" t="s">
        <v>111</v>
      </c>
      <c r="E655" s="142" t="s">
        <v>446</v>
      </c>
      <c r="F655" s="142" t="s">
        <v>210</v>
      </c>
      <c r="G655" s="142" t="s">
        <v>447</v>
      </c>
      <c r="H655" s="143"/>
      <c r="I655" s="141"/>
      <c r="J655" s="144"/>
      <c r="K655" s="145"/>
      <c r="L655" s="146"/>
      <c r="M655" s="146"/>
      <c r="N655" s="142"/>
      <c r="O655" s="142"/>
      <c r="P655" s="142"/>
    </row>
    <row r="656" spans="1:18" x14ac:dyDescent="0.35">
      <c r="A656" s="141">
        <v>2</v>
      </c>
      <c r="B656" s="142" t="s">
        <v>62</v>
      </c>
      <c r="C656" s="142" t="s">
        <v>445</v>
      </c>
      <c r="D656" s="142" t="s">
        <v>111</v>
      </c>
      <c r="E656" s="142" t="s">
        <v>446</v>
      </c>
      <c r="F656" s="142" t="s">
        <v>180</v>
      </c>
      <c r="G656" s="142" t="s">
        <v>1081</v>
      </c>
      <c r="H656" s="143">
        <v>5619</v>
      </c>
      <c r="I656" s="141">
        <v>4</v>
      </c>
      <c r="J656" s="144">
        <f>หนองคาย!F65</f>
        <v>310845.05</v>
      </c>
      <c r="K656" s="145">
        <f>หนองคาย!AJ65</f>
        <v>342444.18</v>
      </c>
      <c r="L656" s="146">
        <f>หนองคาย!AK65</f>
        <v>2959700.18</v>
      </c>
      <c r="M656" s="146">
        <f>หนองคาย!AL65</f>
        <v>2709581.99</v>
      </c>
      <c r="N656" s="142"/>
      <c r="O656" s="142"/>
      <c r="P656" s="142"/>
      <c r="Q656" s="134">
        <f t="shared" si="76"/>
        <v>250118.18999999994</v>
      </c>
      <c r="R656" s="135">
        <f t="shared" si="77"/>
        <v>526.73076704039863</v>
      </c>
    </row>
    <row r="657" spans="1:18" x14ac:dyDescent="0.35">
      <c r="A657" s="141">
        <v>3</v>
      </c>
      <c r="B657" s="142" t="s">
        <v>62</v>
      </c>
      <c r="C657" s="142" t="s">
        <v>445</v>
      </c>
      <c r="D657" s="142" t="s">
        <v>111</v>
      </c>
      <c r="E657" s="142" t="s">
        <v>446</v>
      </c>
      <c r="F657" s="142" t="s">
        <v>180</v>
      </c>
      <c r="G657" s="142" t="s">
        <v>1082</v>
      </c>
      <c r="H657" s="143">
        <v>5086</v>
      </c>
      <c r="I657" s="141">
        <v>4</v>
      </c>
      <c r="J657" s="144">
        <f>หนองคาย!F66</f>
        <v>177853.52</v>
      </c>
      <c r="K657" s="145">
        <f>หนองคาย!AJ66</f>
        <v>301874.87</v>
      </c>
      <c r="L657" s="146">
        <f>หนองคาย!AK66</f>
        <v>5074634.6999999993</v>
      </c>
      <c r="M657" s="146">
        <f>หนองคาย!AL66</f>
        <v>3036122.2800000003</v>
      </c>
      <c r="N657" s="142"/>
      <c r="O657" s="142"/>
      <c r="P657" s="142"/>
      <c r="Q657" s="134">
        <f t="shared" si="76"/>
        <v>2038512.419999999</v>
      </c>
      <c r="R657" s="135">
        <f t="shared" si="77"/>
        <v>997.76537554069978</v>
      </c>
    </row>
    <row r="658" spans="1:18" x14ac:dyDescent="0.35">
      <c r="A658" s="141">
        <v>4</v>
      </c>
      <c r="B658" s="142" t="s">
        <v>62</v>
      </c>
      <c r="C658" s="142" t="s">
        <v>445</v>
      </c>
      <c r="D658" s="142" t="s">
        <v>111</v>
      </c>
      <c r="E658" s="142" t="s">
        <v>446</v>
      </c>
      <c r="F658" s="142" t="s">
        <v>180</v>
      </c>
      <c r="G658" s="142" t="s">
        <v>1083</v>
      </c>
      <c r="H658" s="143">
        <v>7208</v>
      </c>
      <c r="I658" s="141">
        <v>5</v>
      </c>
      <c r="J658" s="144">
        <f>หนองคาย!F67</f>
        <v>662379.86</v>
      </c>
      <c r="K658" s="145">
        <f>หนองคาย!AJ67</f>
        <v>709749.39</v>
      </c>
      <c r="L658" s="146">
        <f>หนองคาย!AK67</f>
        <v>2892121.78</v>
      </c>
      <c r="M658" s="146">
        <f>หนองคาย!AL67</f>
        <v>2379645.7799999998</v>
      </c>
      <c r="N658" s="142"/>
      <c r="O658" s="142"/>
      <c r="P658" s="142"/>
      <c r="Q658" s="134">
        <f t="shared" si="76"/>
        <v>512476</v>
      </c>
      <c r="R658" s="135">
        <f t="shared" si="77"/>
        <v>401.23776082130962</v>
      </c>
    </row>
    <row r="659" spans="1:18" s="153" customFormat="1" x14ac:dyDescent="0.35">
      <c r="A659" s="147">
        <v>6</v>
      </c>
      <c r="B659" s="148" t="s">
        <v>62</v>
      </c>
      <c r="C659" s="148"/>
      <c r="D659" s="148"/>
      <c r="E659" s="148" t="s">
        <v>77</v>
      </c>
      <c r="F659" s="148"/>
      <c r="G659" s="148" t="s">
        <v>448</v>
      </c>
      <c r="H659" s="154">
        <f>SUM(H656:H658)</f>
        <v>17913</v>
      </c>
      <c r="I659" s="147"/>
      <c r="J659" s="150">
        <f>SUM(J655:J658)</f>
        <v>1151078.43</v>
      </c>
      <c r="K659" s="150">
        <f t="shared" ref="K659:M659" si="79">SUM(K655:K658)</f>
        <v>1354068.44</v>
      </c>
      <c r="L659" s="150">
        <f t="shared" si="79"/>
        <v>10926456.659999998</v>
      </c>
      <c r="M659" s="150">
        <f t="shared" si="79"/>
        <v>8125350.0500000007</v>
      </c>
      <c r="N659" s="148">
        <v>3</v>
      </c>
      <c r="O659" s="148">
        <v>3</v>
      </c>
      <c r="P659" s="148">
        <f>N659-O659</f>
        <v>0</v>
      </c>
      <c r="Q659" s="151">
        <f t="shared" si="76"/>
        <v>2801106.6099999975</v>
      </c>
      <c r="R659" s="152">
        <f>L659/H659</f>
        <v>609.97357561547472</v>
      </c>
    </row>
    <row r="660" spans="1:18" x14ac:dyDescent="0.35">
      <c r="A660" s="141">
        <v>1</v>
      </c>
      <c r="B660" s="142" t="s">
        <v>62</v>
      </c>
      <c r="C660" s="142" t="s">
        <v>449</v>
      </c>
      <c r="D660" s="142" t="s">
        <v>125</v>
      </c>
      <c r="E660" s="142" t="s">
        <v>450</v>
      </c>
      <c r="F660" s="142" t="s">
        <v>210</v>
      </c>
      <c r="G660" s="142" t="s">
        <v>451</v>
      </c>
      <c r="H660" s="143"/>
      <c r="I660" s="141"/>
      <c r="J660" s="144"/>
      <c r="K660" s="145"/>
      <c r="L660" s="146"/>
      <c r="M660" s="146"/>
      <c r="N660" s="142"/>
      <c r="O660" s="142"/>
      <c r="P660" s="142"/>
    </row>
    <row r="661" spans="1:18" x14ac:dyDescent="0.35">
      <c r="A661" s="141">
        <v>2</v>
      </c>
      <c r="B661" s="142" t="s">
        <v>62</v>
      </c>
      <c r="C661" s="142" t="s">
        <v>449</v>
      </c>
      <c r="D661" s="142" t="s">
        <v>125</v>
      </c>
      <c r="E661" s="142" t="s">
        <v>450</v>
      </c>
      <c r="F661" s="142" t="s">
        <v>180</v>
      </c>
      <c r="G661" s="142" t="s">
        <v>1084</v>
      </c>
      <c r="H661" s="143">
        <v>2983</v>
      </c>
      <c r="I661" s="141">
        <v>2</v>
      </c>
      <c r="J661" s="144">
        <f>หนองคาย!F68</f>
        <v>667310.52</v>
      </c>
      <c r="K661" s="145">
        <f>หนองคาย!AJ68</f>
        <v>711582.8</v>
      </c>
      <c r="L661" s="146">
        <f>หนองคาย!AK68</f>
        <v>3706813.64</v>
      </c>
      <c r="M661" s="146">
        <f>หนองคาย!AL68</f>
        <v>2992456.0700000003</v>
      </c>
      <c r="N661" s="142"/>
      <c r="O661" s="142"/>
      <c r="P661" s="142"/>
      <c r="Q661" s="134">
        <f t="shared" si="76"/>
        <v>714357.56999999983</v>
      </c>
      <c r="R661" s="135">
        <f t="shared" si="77"/>
        <v>1242.6462085149178</v>
      </c>
    </row>
    <row r="662" spans="1:18" x14ac:dyDescent="0.35">
      <c r="A662" s="141">
        <v>3</v>
      </c>
      <c r="B662" s="142" t="s">
        <v>62</v>
      </c>
      <c r="C662" s="142" t="s">
        <v>449</v>
      </c>
      <c r="D662" s="142" t="s">
        <v>125</v>
      </c>
      <c r="E662" s="142" t="s">
        <v>450</v>
      </c>
      <c r="F662" s="142" t="s">
        <v>180</v>
      </c>
      <c r="G662" s="142" t="s">
        <v>1085</v>
      </c>
      <c r="H662" s="143">
        <v>3185</v>
      </c>
      <c r="I662" s="141">
        <v>3</v>
      </c>
      <c r="J662" s="144">
        <f>หนองคาย!F69</f>
        <v>397899.36</v>
      </c>
      <c r="K662" s="145">
        <f>หนองคาย!AJ69</f>
        <v>426450.67</v>
      </c>
      <c r="L662" s="146">
        <f>หนองคาย!AK69</f>
        <v>1802233.6700000002</v>
      </c>
      <c r="M662" s="146">
        <f>หนองคาย!AL69</f>
        <v>1603361.0899999999</v>
      </c>
      <c r="N662" s="142"/>
      <c r="O662" s="142"/>
      <c r="P662" s="142"/>
      <c r="Q662" s="134">
        <f t="shared" si="76"/>
        <v>198872.58000000031</v>
      </c>
      <c r="R662" s="135">
        <f t="shared" si="77"/>
        <v>565.85044583987451</v>
      </c>
    </row>
    <row r="663" spans="1:18" x14ac:dyDescent="0.35">
      <c r="A663" s="141">
        <v>4</v>
      </c>
      <c r="B663" s="142" t="s">
        <v>62</v>
      </c>
      <c r="C663" s="142" t="s">
        <v>449</v>
      </c>
      <c r="D663" s="142" t="s">
        <v>125</v>
      </c>
      <c r="E663" s="142" t="s">
        <v>450</v>
      </c>
      <c r="F663" s="142" t="s">
        <v>180</v>
      </c>
      <c r="G663" s="142" t="s">
        <v>1086</v>
      </c>
      <c r="H663" s="143">
        <v>5687</v>
      </c>
      <c r="I663" s="141">
        <v>4</v>
      </c>
      <c r="J663" s="144">
        <f>หนองคาย!F70</f>
        <v>750386.54</v>
      </c>
      <c r="K663" s="145">
        <f>หนองคาย!AJ70</f>
        <v>810505.9</v>
      </c>
      <c r="L663" s="146">
        <f>หนองคาย!AK70</f>
        <v>4329213.24</v>
      </c>
      <c r="M663" s="146">
        <f>หนองคาย!AL70</f>
        <v>3192978.14</v>
      </c>
      <c r="N663" s="142"/>
      <c r="O663" s="142"/>
      <c r="P663" s="142"/>
      <c r="Q663" s="134">
        <f t="shared" si="76"/>
        <v>1136235.1000000001</v>
      </c>
      <c r="R663" s="135">
        <f t="shared" si="77"/>
        <v>761.24727272727273</v>
      </c>
    </row>
    <row r="664" spans="1:18" x14ac:dyDescent="0.35">
      <c r="A664" s="141">
        <v>5</v>
      </c>
      <c r="B664" s="142" t="s">
        <v>62</v>
      </c>
      <c r="C664" s="142" t="s">
        <v>449</v>
      </c>
      <c r="D664" s="142" t="s">
        <v>125</v>
      </c>
      <c r="E664" s="142" t="s">
        <v>450</v>
      </c>
      <c r="F664" s="142" t="s">
        <v>180</v>
      </c>
      <c r="G664" s="142" t="s">
        <v>1087</v>
      </c>
      <c r="H664" s="143">
        <v>5400</v>
      </c>
      <c r="I664" s="141">
        <v>4</v>
      </c>
      <c r="J664" s="144">
        <f>หนองคาย!F71</f>
        <v>1734373.99</v>
      </c>
      <c r="K664" s="145">
        <f>หนองคาย!AJ71</f>
        <v>1769257.99</v>
      </c>
      <c r="L664" s="146">
        <f>หนองคาย!AK71</f>
        <v>2732100.5700000003</v>
      </c>
      <c r="M664" s="146">
        <f>หนองคาย!AL71</f>
        <v>2309205.15</v>
      </c>
      <c r="N664" s="142"/>
      <c r="O664" s="142"/>
      <c r="P664" s="142"/>
      <c r="Q664" s="134">
        <f t="shared" si="76"/>
        <v>422895.42000000039</v>
      </c>
      <c r="R664" s="135">
        <f t="shared" si="77"/>
        <v>505.94455000000005</v>
      </c>
    </row>
    <row r="665" spans="1:18" x14ac:dyDescent="0.35">
      <c r="A665" s="141">
        <v>6</v>
      </c>
      <c r="B665" s="142" t="s">
        <v>62</v>
      </c>
      <c r="C665" s="142" t="s">
        <v>449</v>
      </c>
      <c r="D665" s="142" t="s">
        <v>125</v>
      </c>
      <c r="E665" s="142" t="s">
        <v>450</v>
      </c>
      <c r="F665" s="142" t="s">
        <v>180</v>
      </c>
      <c r="G665" s="142" t="s">
        <v>1088</v>
      </c>
      <c r="H665" s="143">
        <v>9957</v>
      </c>
      <c r="I665" s="141">
        <v>5</v>
      </c>
      <c r="J665" s="144">
        <f>หนองคาย!F72</f>
        <v>1642785.14</v>
      </c>
      <c r="K665" s="145">
        <f>หนองคาย!AJ72</f>
        <v>1645551.96</v>
      </c>
      <c r="L665" s="146">
        <f>หนองคาย!AK72</f>
        <v>4876632.67</v>
      </c>
      <c r="M665" s="146">
        <f>หนองคาย!AL72</f>
        <v>3920220.3600000003</v>
      </c>
      <c r="N665" s="142"/>
      <c r="O665" s="142"/>
      <c r="P665" s="142"/>
      <c r="Q665" s="134">
        <f t="shared" si="76"/>
        <v>956412.30999999959</v>
      </c>
      <c r="R665" s="135">
        <f t="shared" si="77"/>
        <v>489.76927488199254</v>
      </c>
    </row>
    <row r="666" spans="1:18" x14ac:dyDescent="0.35">
      <c r="A666" s="141">
        <v>7</v>
      </c>
      <c r="B666" s="142" t="s">
        <v>62</v>
      </c>
      <c r="C666" s="142" t="s">
        <v>449</v>
      </c>
      <c r="D666" s="142" t="s">
        <v>125</v>
      </c>
      <c r="E666" s="142" t="s">
        <v>450</v>
      </c>
      <c r="F666" s="142" t="s">
        <v>180</v>
      </c>
      <c r="G666" s="142" t="s">
        <v>1089</v>
      </c>
      <c r="H666" s="143">
        <v>2898</v>
      </c>
      <c r="I666" s="141">
        <v>2</v>
      </c>
      <c r="J666" s="144">
        <f>หนองคาย!F73</f>
        <v>1183531.02</v>
      </c>
      <c r="K666" s="145">
        <f>หนองคาย!AJ73</f>
        <v>1147159.25</v>
      </c>
      <c r="L666" s="146">
        <f>หนองคาย!AK73</f>
        <v>2018693.34</v>
      </c>
      <c r="M666" s="146">
        <f>หนองคาย!AL73</f>
        <v>1615762.96</v>
      </c>
      <c r="N666" s="142"/>
      <c r="O666" s="142"/>
      <c r="P666" s="142"/>
      <c r="Q666" s="134">
        <f t="shared" si="76"/>
        <v>402930.38000000012</v>
      </c>
      <c r="R666" s="135">
        <f t="shared" si="77"/>
        <v>696.58155279503103</v>
      </c>
    </row>
    <row r="667" spans="1:18" x14ac:dyDescent="0.35">
      <c r="A667" s="141">
        <v>8</v>
      </c>
      <c r="B667" s="142" t="s">
        <v>62</v>
      </c>
      <c r="C667" s="142" t="s">
        <v>449</v>
      </c>
      <c r="D667" s="142" t="s">
        <v>125</v>
      </c>
      <c r="E667" s="142" t="s">
        <v>450</v>
      </c>
      <c r="F667" s="142" t="s">
        <v>180</v>
      </c>
      <c r="G667" s="142" t="s">
        <v>1090</v>
      </c>
      <c r="H667" s="143">
        <v>3080</v>
      </c>
      <c r="I667" s="141">
        <v>3</v>
      </c>
      <c r="J667" s="144">
        <f>หนองคาย!F74</f>
        <v>209700.17</v>
      </c>
      <c r="K667" s="145">
        <f>หนองคาย!AJ74</f>
        <v>208635.53</v>
      </c>
      <c r="L667" s="146">
        <f>หนองคาย!AK74</f>
        <v>1744332.36</v>
      </c>
      <c r="M667" s="146">
        <f>หนองคาย!AL74</f>
        <v>1473393.87</v>
      </c>
      <c r="N667" s="142"/>
      <c r="O667" s="142"/>
      <c r="P667" s="142"/>
      <c r="Q667" s="134">
        <f t="shared" si="76"/>
        <v>270938.49</v>
      </c>
      <c r="R667" s="135">
        <f t="shared" si="77"/>
        <v>566.34167532467541</v>
      </c>
    </row>
    <row r="668" spans="1:18" s="153" customFormat="1" x14ac:dyDescent="0.35">
      <c r="A668" s="147">
        <v>7</v>
      </c>
      <c r="B668" s="148" t="s">
        <v>62</v>
      </c>
      <c r="C668" s="148"/>
      <c r="D668" s="148"/>
      <c r="E668" s="148" t="s">
        <v>77</v>
      </c>
      <c r="F668" s="148"/>
      <c r="G668" s="148" t="s">
        <v>452</v>
      </c>
      <c r="H668" s="154">
        <f>SUM(H661:H667)</f>
        <v>33190</v>
      </c>
      <c r="I668" s="147"/>
      <c r="J668" s="150">
        <f>SUM(J660:J667)</f>
        <v>6585986.7400000002</v>
      </c>
      <c r="K668" s="150">
        <f t="shared" ref="K668:M668" si="80">SUM(K660:K667)</f>
        <v>6719144.1000000006</v>
      </c>
      <c r="L668" s="150">
        <f t="shared" si="80"/>
        <v>21210019.489999998</v>
      </c>
      <c r="M668" s="150">
        <f t="shared" si="80"/>
        <v>17107377.640000004</v>
      </c>
      <c r="N668" s="148">
        <v>7</v>
      </c>
      <c r="O668" s="148">
        <v>7</v>
      </c>
      <c r="P668" s="148">
        <f>N668-O668</f>
        <v>0</v>
      </c>
      <c r="Q668" s="151">
        <f t="shared" si="76"/>
        <v>4102641.849999994</v>
      </c>
      <c r="R668" s="152">
        <f>L668/H668</f>
        <v>639.04849322084965</v>
      </c>
    </row>
    <row r="669" spans="1:18" x14ac:dyDescent="0.35">
      <c r="A669" s="141">
        <v>1</v>
      </c>
      <c r="B669" s="142" t="s">
        <v>62</v>
      </c>
      <c r="C669" s="142" t="s">
        <v>453</v>
      </c>
      <c r="D669" s="142" t="s">
        <v>130</v>
      </c>
      <c r="E669" s="142" t="s">
        <v>454</v>
      </c>
      <c r="F669" s="142" t="s">
        <v>210</v>
      </c>
      <c r="G669" s="142" t="s">
        <v>455</v>
      </c>
      <c r="H669" s="143"/>
      <c r="I669" s="141"/>
      <c r="J669" s="144"/>
      <c r="K669" s="145"/>
      <c r="L669" s="146"/>
      <c r="M669" s="146"/>
      <c r="N669" s="142"/>
      <c r="O669" s="142"/>
      <c r="P669" s="142"/>
    </row>
    <row r="670" spans="1:18" x14ac:dyDescent="0.35">
      <c r="A670" s="141">
        <v>2</v>
      </c>
      <c r="B670" s="142" t="s">
        <v>62</v>
      </c>
      <c r="C670" s="142" t="s">
        <v>453</v>
      </c>
      <c r="D670" s="142" t="s">
        <v>130</v>
      </c>
      <c r="E670" s="142" t="s">
        <v>454</v>
      </c>
      <c r="F670" s="142" t="s">
        <v>180</v>
      </c>
      <c r="G670" s="142" t="s">
        <v>1091</v>
      </c>
      <c r="H670" s="143">
        <v>5394</v>
      </c>
      <c r="I670" s="141">
        <v>4</v>
      </c>
      <c r="J670" s="144">
        <f>หนองคาย!F75</f>
        <v>529646.29</v>
      </c>
      <c r="K670" s="145">
        <f>หนองคาย!AJ75</f>
        <v>563691.46000000008</v>
      </c>
      <c r="L670" s="146">
        <f>หนองคาย!AK75</f>
        <v>3585033.69</v>
      </c>
      <c r="M670" s="146">
        <f>หนองคาย!AL75</f>
        <v>3258306.6599999997</v>
      </c>
      <c r="N670" s="142"/>
      <c r="O670" s="142"/>
      <c r="P670" s="142"/>
      <c r="Q670" s="134">
        <f t="shared" si="76"/>
        <v>326727.03000000026</v>
      </c>
      <c r="R670" s="135">
        <f t="shared" si="77"/>
        <v>664.63360956618465</v>
      </c>
    </row>
    <row r="671" spans="1:18" x14ac:dyDescent="0.35">
      <c r="A671" s="141">
        <v>3</v>
      </c>
      <c r="B671" s="142" t="s">
        <v>62</v>
      </c>
      <c r="C671" s="142" t="s">
        <v>453</v>
      </c>
      <c r="D671" s="142" t="s">
        <v>130</v>
      </c>
      <c r="E671" s="142" t="s">
        <v>454</v>
      </c>
      <c r="F671" s="142" t="s">
        <v>180</v>
      </c>
      <c r="G671" s="142" t="s">
        <v>1092</v>
      </c>
      <c r="H671" s="143">
        <v>6493</v>
      </c>
      <c r="I671" s="141">
        <v>5</v>
      </c>
      <c r="J671" s="144">
        <f>หนองคาย!F76</f>
        <v>371183.88</v>
      </c>
      <c r="K671" s="145">
        <f>หนองคาย!AJ76</f>
        <v>372635.24</v>
      </c>
      <c r="L671" s="146">
        <f>หนองคาย!AK76</f>
        <v>3611185.01</v>
      </c>
      <c r="M671" s="146">
        <f>หนองคาย!AL76</f>
        <v>3957888.67</v>
      </c>
      <c r="N671" s="142"/>
      <c r="O671" s="142"/>
      <c r="P671" s="142"/>
      <c r="Q671" s="134">
        <f t="shared" si="76"/>
        <v>-346703.66000000015</v>
      </c>
      <c r="R671" s="135">
        <f t="shared" si="77"/>
        <v>556.1658724780533</v>
      </c>
    </row>
    <row r="672" spans="1:18" x14ac:dyDescent="0.35">
      <c r="A672" s="141">
        <v>4</v>
      </c>
      <c r="B672" s="142" t="s">
        <v>62</v>
      </c>
      <c r="C672" s="142" t="s">
        <v>453</v>
      </c>
      <c r="D672" s="142" t="s">
        <v>130</v>
      </c>
      <c r="E672" s="142" t="s">
        <v>454</v>
      </c>
      <c r="F672" s="142" t="s">
        <v>180</v>
      </c>
      <c r="G672" s="142" t="s">
        <v>1093</v>
      </c>
      <c r="H672" s="143">
        <v>2652</v>
      </c>
      <c r="I672" s="141">
        <v>2</v>
      </c>
      <c r="J672" s="144">
        <f>หนองคาย!F77</f>
        <v>304115.05</v>
      </c>
      <c r="K672" s="145">
        <f>หนองคาย!AJ77</f>
        <v>313869.11</v>
      </c>
      <c r="L672" s="146">
        <f>หนองคาย!AK77</f>
        <v>1652883.09</v>
      </c>
      <c r="M672" s="146">
        <f>หนองคาย!AL77</f>
        <v>1508004.6199999999</v>
      </c>
      <c r="N672" s="142"/>
      <c r="O672" s="142"/>
      <c r="P672" s="142"/>
      <c r="Q672" s="134">
        <f t="shared" si="76"/>
        <v>144878.4700000002</v>
      </c>
      <c r="R672" s="135">
        <f t="shared" si="77"/>
        <v>623.25908371040725</v>
      </c>
    </row>
    <row r="673" spans="1:18" x14ac:dyDescent="0.35">
      <c r="A673" s="141">
        <v>5</v>
      </c>
      <c r="B673" s="142" t="s">
        <v>62</v>
      </c>
      <c r="C673" s="142" t="s">
        <v>453</v>
      </c>
      <c r="D673" s="142" t="s">
        <v>130</v>
      </c>
      <c r="E673" s="142" t="s">
        <v>454</v>
      </c>
      <c r="F673" s="142" t="s">
        <v>180</v>
      </c>
      <c r="G673" s="142" t="s">
        <v>1094</v>
      </c>
      <c r="H673" s="143">
        <v>5048</v>
      </c>
      <c r="I673" s="141">
        <v>4</v>
      </c>
      <c r="J673" s="144">
        <f>หนองคาย!F78</f>
        <v>714817.15</v>
      </c>
      <c r="K673" s="145">
        <f>หนองคาย!AJ78</f>
        <v>704817.46000000008</v>
      </c>
      <c r="L673" s="146">
        <f>หนองคาย!AK78</f>
        <v>3305043.35</v>
      </c>
      <c r="M673" s="146">
        <f>หนองคาย!AL78</f>
        <v>2850063.13</v>
      </c>
      <c r="N673" s="142"/>
      <c r="O673" s="142"/>
      <c r="P673" s="142"/>
      <c r="Q673" s="134">
        <f t="shared" si="76"/>
        <v>454980.2200000002</v>
      </c>
      <c r="R673" s="135">
        <f t="shared" si="77"/>
        <v>654.72332606973066</v>
      </c>
    </row>
    <row r="674" spans="1:18" x14ac:dyDescent="0.35">
      <c r="A674" s="141">
        <v>6</v>
      </c>
      <c r="B674" s="142" t="s">
        <v>62</v>
      </c>
      <c r="C674" s="142" t="s">
        <v>453</v>
      </c>
      <c r="D674" s="142" t="s">
        <v>130</v>
      </c>
      <c r="E674" s="142" t="s">
        <v>454</v>
      </c>
      <c r="F674" s="142" t="s">
        <v>180</v>
      </c>
      <c r="G674" s="142" t="s">
        <v>1095</v>
      </c>
      <c r="H674" s="143">
        <v>4500</v>
      </c>
      <c r="I674" s="141">
        <v>3</v>
      </c>
      <c r="J674" s="144">
        <f>หนองคาย!F79</f>
        <v>2223063.5099999998</v>
      </c>
      <c r="K674" s="145">
        <f>หนองคาย!AJ79</f>
        <v>2213854.4699999997</v>
      </c>
      <c r="L674" s="146">
        <f>หนองคาย!AK79</f>
        <v>3726723.0900000003</v>
      </c>
      <c r="M674" s="146">
        <f>หนองคาย!AL79</f>
        <v>3053666.49</v>
      </c>
      <c r="N674" s="142"/>
      <c r="O674" s="142"/>
      <c r="P674" s="142"/>
      <c r="Q674" s="134">
        <f t="shared" si="76"/>
        <v>673056.60000000009</v>
      </c>
      <c r="R674" s="135">
        <f t="shared" si="77"/>
        <v>828.16068666666672</v>
      </c>
    </row>
    <row r="675" spans="1:18" x14ac:dyDescent="0.35">
      <c r="A675" s="141">
        <v>7</v>
      </c>
      <c r="B675" s="142" t="s">
        <v>62</v>
      </c>
      <c r="C675" s="142" t="s">
        <v>453</v>
      </c>
      <c r="D675" s="142" t="s">
        <v>130</v>
      </c>
      <c r="E675" s="142" t="s">
        <v>454</v>
      </c>
      <c r="F675" s="142" t="s">
        <v>180</v>
      </c>
      <c r="G675" s="142" t="s">
        <v>1096</v>
      </c>
      <c r="H675" s="143">
        <v>3828</v>
      </c>
      <c r="I675" s="141">
        <v>3</v>
      </c>
      <c r="J675" s="144">
        <f>หนองคาย!F80</f>
        <v>606567.79</v>
      </c>
      <c r="K675" s="145">
        <f>หนองคาย!AJ80</f>
        <v>611634.79</v>
      </c>
      <c r="L675" s="146">
        <f>หนองคาย!AK80</f>
        <v>2422101.06</v>
      </c>
      <c r="M675" s="146">
        <f>หนองคาย!AL80</f>
        <v>1940212.5699999998</v>
      </c>
      <c r="N675" s="142"/>
      <c r="O675" s="142"/>
      <c r="P675" s="142"/>
      <c r="Q675" s="134">
        <f t="shared" si="76"/>
        <v>481888.49000000022</v>
      </c>
      <c r="R675" s="135">
        <f t="shared" si="77"/>
        <v>632.73277429467089</v>
      </c>
    </row>
    <row r="676" spans="1:18" s="153" customFormat="1" x14ac:dyDescent="0.35">
      <c r="A676" s="147">
        <v>8</v>
      </c>
      <c r="B676" s="148" t="s">
        <v>62</v>
      </c>
      <c r="C676" s="148"/>
      <c r="D676" s="148"/>
      <c r="E676" s="148" t="s">
        <v>77</v>
      </c>
      <c r="F676" s="148"/>
      <c r="G676" s="148" t="s">
        <v>456</v>
      </c>
      <c r="H676" s="154">
        <f>SUM(H670:H675)</f>
        <v>27915</v>
      </c>
      <c r="I676" s="147"/>
      <c r="J676" s="150">
        <f>SUM(J669:J675)</f>
        <v>4749393.67</v>
      </c>
      <c r="K676" s="150">
        <f t="shared" ref="K676:M676" si="81">SUM(K669:K675)</f>
        <v>4780502.5299999993</v>
      </c>
      <c r="L676" s="150">
        <f t="shared" si="81"/>
        <v>18302969.289999999</v>
      </c>
      <c r="M676" s="150">
        <f t="shared" si="81"/>
        <v>16568142.139999999</v>
      </c>
      <c r="N676" s="148">
        <v>6</v>
      </c>
      <c r="O676" s="148">
        <v>6</v>
      </c>
      <c r="P676" s="148">
        <f>N676-O676</f>
        <v>0</v>
      </c>
      <c r="Q676" s="151">
        <f t="shared" si="76"/>
        <v>1734827.1500000004</v>
      </c>
      <c r="R676" s="152">
        <f>L676/H676</f>
        <v>655.66789503850976</v>
      </c>
    </row>
    <row r="677" spans="1:18" x14ac:dyDescent="0.35">
      <c r="A677" s="141">
        <v>1</v>
      </c>
      <c r="B677" s="142" t="s">
        <v>62</v>
      </c>
      <c r="C677" s="142" t="s">
        <v>457</v>
      </c>
      <c r="D677" s="142" t="s">
        <v>118</v>
      </c>
      <c r="E677" s="142" t="s">
        <v>458</v>
      </c>
      <c r="F677" s="142" t="s">
        <v>210</v>
      </c>
      <c r="G677" s="142" t="s">
        <v>459</v>
      </c>
      <c r="H677" s="143"/>
      <c r="I677" s="141"/>
      <c r="J677" s="144"/>
      <c r="K677" s="145"/>
      <c r="L677" s="146"/>
      <c r="M677" s="146"/>
      <c r="N677" s="142"/>
      <c r="O677" s="142"/>
      <c r="P677" s="142"/>
    </row>
    <row r="678" spans="1:18" x14ac:dyDescent="0.35">
      <c r="A678" s="141">
        <v>2</v>
      </c>
      <c r="B678" s="142" t="s">
        <v>62</v>
      </c>
      <c r="C678" s="142" t="s">
        <v>457</v>
      </c>
      <c r="D678" s="142" t="s">
        <v>118</v>
      </c>
      <c r="E678" s="142" t="s">
        <v>458</v>
      </c>
      <c r="F678" s="142" t="s">
        <v>180</v>
      </c>
      <c r="G678" s="142" t="s">
        <v>1097</v>
      </c>
      <c r="H678" s="143">
        <v>1542</v>
      </c>
      <c r="I678" s="141">
        <v>2</v>
      </c>
      <c r="J678" s="144">
        <f>หนองคาย!F81</f>
        <v>93869.78</v>
      </c>
      <c r="K678" s="145">
        <f>หนองคาย!AJ81</f>
        <v>102339.7</v>
      </c>
      <c r="L678" s="146">
        <f>หนองคาย!AK81</f>
        <v>1303608.05</v>
      </c>
      <c r="M678" s="146">
        <f>หนองคาย!AL81</f>
        <v>1261433.1000000001</v>
      </c>
      <c r="N678" s="142"/>
      <c r="O678" s="142"/>
      <c r="P678" s="142"/>
      <c r="Q678" s="134">
        <f t="shared" si="76"/>
        <v>42174.949999999953</v>
      </c>
      <c r="R678" s="135">
        <f t="shared" si="77"/>
        <v>845.40081063553828</v>
      </c>
    </row>
    <row r="679" spans="1:18" x14ac:dyDescent="0.35">
      <c r="A679" s="141">
        <v>3</v>
      </c>
      <c r="B679" s="142" t="s">
        <v>62</v>
      </c>
      <c r="C679" s="142" t="s">
        <v>457</v>
      </c>
      <c r="D679" s="142" t="s">
        <v>118</v>
      </c>
      <c r="E679" s="142" t="s">
        <v>458</v>
      </c>
      <c r="F679" s="142" t="s">
        <v>180</v>
      </c>
      <c r="G679" s="142" t="s">
        <v>1098</v>
      </c>
      <c r="H679" s="143">
        <v>3115</v>
      </c>
      <c r="I679" s="141">
        <v>3</v>
      </c>
      <c r="J679" s="144">
        <f>หนองคาย!F82</f>
        <v>865013.76000000001</v>
      </c>
      <c r="K679" s="145">
        <f>หนองคาย!AJ82</f>
        <v>1080365.53</v>
      </c>
      <c r="L679" s="146">
        <f>หนองคาย!AK82</f>
        <v>4281517.9799999995</v>
      </c>
      <c r="M679" s="146">
        <f>หนองคาย!AL82</f>
        <v>3033247.83</v>
      </c>
      <c r="N679" s="142"/>
      <c r="O679" s="142"/>
      <c r="P679" s="142"/>
      <c r="Q679" s="134">
        <f t="shared" si="76"/>
        <v>1248270.1499999994</v>
      </c>
      <c r="R679" s="135">
        <f t="shared" si="77"/>
        <v>1374.4841027287318</v>
      </c>
    </row>
    <row r="680" spans="1:18" x14ac:dyDescent="0.35">
      <c r="A680" s="141">
        <v>4</v>
      </c>
      <c r="B680" s="142" t="s">
        <v>62</v>
      </c>
      <c r="C680" s="142" t="s">
        <v>457</v>
      </c>
      <c r="D680" s="142" t="s">
        <v>118</v>
      </c>
      <c r="E680" s="142" t="s">
        <v>458</v>
      </c>
      <c r="F680" s="142" t="s">
        <v>180</v>
      </c>
      <c r="G680" s="142" t="s">
        <v>1099</v>
      </c>
      <c r="H680" s="143">
        <v>1500</v>
      </c>
      <c r="I680" s="141">
        <v>1</v>
      </c>
      <c r="J680" s="144">
        <f>หนองคาย!F83</f>
        <v>408865.2</v>
      </c>
      <c r="K680" s="145">
        <f>หนองคาย!AJ83</f>
        <v>354474.46</v>
      </c>
      <c r="L680" s="146">
        <f>หนองคาย!AK83</f>
        <v>2760578.9</v>
      </c>
      <c r="M680" s="146">
        <f>หนองคาย!AL83</f>
        <v>2595700.6</v>
      </c>
      <c r="N680" s="142"/>
      <c r="O680" s="142"/>
      <c r="P680" s="142"/>
      <c r="Q680" s="134">
        <f t="shared" si="76"/>
        <v>164878.29999999981</v>
      </c>
      <c r="R680" s="135">
        <f t="shared" si="77"/>
        <v>1840.3859333333332</v>
      </c>
    </row>
    <row r="681" spans="1:18" x14ac:dyDescent="0.35">
      <c r="A681" s="141">
        <v>5</v>
      </c>
      <c r="B681" s="142" t="s">
        <v>62</v>
      </c>
      <c r="C681" s="142" t="s">
        <v>457</v>
      </c>
      <c r="D681" s="142" t="s">
        <v>118</v>
      </c>
      <c r="E681" s="142" t="s">
        <v>458</v>
      </c>
      <c r="F681" s="142" t="s">
        <v>180</v>
      </c>
      <c r="G681" s="142" t="s">
        <v>1100</v>
      </c>
      <c r="H681" s="143">
        <v>1499</v>
      </c>
      <c r="I681" s="141">
        <v>1</v>
      </c>
      <c r="J681" s="144">
        <f>หนองคาย!F84</f>
        <v>1090.1199999999999</v>
      </c>
      <c r="K681" s="145">
        <f>หนองคาย!AJ84</f>
        <v>1056.2900000000009</v>
      </c>
      <c r="L681" s="146">
        <f>หนองคาย!AK84</f>
        <v>2000151.33</v>
      </c>
      <c r="M681" s="146">
        <f>หนองคาย!AL84</f>
        <v>2035948.05</v>
      </c>
      <c r="N681" s="142"/>
      <c r="O681" s="142"/>
      <c r="P681" s="142"/>
      <c r="Q681" s="134">
        <f t="shared" si="76"/>
        <v>-35796.719999999972</v>
      </c>
      <c r="R681" s="135">
        <f t="shared" si="77"/>
        <v>1334.3237691794529</v>
      </c>
    </row>
    <row r="682" spans="1:18" x14ac:dyDescent="0.35">
      <c r="A682" s="141">
        <v>6</v>
      </c>
      <c r="B682" s="142" t="s">
        <v>62</v>
      </c>
      <c r="C682" s="142" t="s">
        <v>457</v>
      </c>
      <c r="D682" s="142" t="s">
        <v>118</v>
      </c>
      <c r="E682" s="142" t="s">
        <v>458</v>
      </c>
      <c r="F682" s="142" t="s">
        <v>180</v>
      </c>
      <c r="G682" s="142" t="s">
        <v>1101</v>
      </c>
      <c r="H682" s="143">
        <v>2997</v>
      </c>
      <c r="I682" s="141">
        <v>2</v>
      </c>
      <c r="J682" s="144">
        <f>หนองคาย!F85</f>
        <v>259008.77</v>
      </c>
      <c r="K682" s="145">
        <f>หนองคาย!AJ85</f>
        <v>267678.18</v>
      </c>
      <c r="L682" s="146">
        <f>หนองคาย!AK85</f>
        <v>2247819.7999999998</v>
      </c>
      <c r="M682" s="146">
        <f>หนองคาย!AL85</f>
        <v>2273459.54</v>
      </c>
      <c r="N682" s="142"/>
      <c r="O682" s="142"/>
      <c r="P682" s="142"/>
      <c r="Q682" s="134">
        <f t="shared" si="76"/>
        <v>-25639.740000000224</v>
      </c>
      <c r="R682" s="135">
        <f t="shared" si="77"/>
        <v>750.02328995662322</v>
      </c>
    </row>
    <row r="683" spans="1:18" s="153" customFormat="1" x14ac:dyDescent="0.35">
      <c r="A683" s="147">
        <v>9</v>
      </c>
      <c r="B683" s="148" t="s">
        <v>62</v>
      </c>
      <c r="C683" s="148"/>
      <c r="D683" s="148"/>
      <c r="E683" s="148" t="s">
        <v>77</v>
      </c>
      <c r="F683" s="148"/>
      <c r="G683" s="148" t="s">
        <v>460</v>
      </c>
      <c r="H683" s="154">
        <f>SUM(H678:H682)</f>
        <v>10653</v>
      </c>
      <c r="I683" s="147"/>
      <c r="J683" s="150">
        <f>SUM(J677:J682)</f>
        <v>1627847.6300000001</v>
      </c>
      <c r="K683" s="150">
        <f t="shared" ref="K683:M683" si="82">SUM(K677:K682)</f>
        <v>1805914.16</v>
      </c>
      <c r="L683" s="150">
        <f t="shared" si="82"/>
        <v>12593676.059999999</v>
      </c>
      <c r="M683" s="150">
        <f t="shared" si="82"/>
        <v>11199789.120000001</v>
      </c>
      <c r="N683" s="148">
        <v>5</v>
      </c>
      <c r="O683" s="148">
        <v>5</v>
      </c>
      <c r="P683" s="148"/>
      <c r="Q683" s="151">
        <f t="shared" si="76"/>
        <v>1393886.9399999976</v>
      </c>
      <c r="R683" s="152">
        <f t="shared" si="77"/>
        <v>1182.1717882286678</v>
      </c>
    </row>
    <row r="684" spans="1:18" s="153" customFormat="1" x14ac:dyDescent="0.35">
      <c r="A684" s="220"/>
      <c r="B684" s="221" t="s">
        <v>62</v>
      </c>
      <c r="C684" s="221" t="s">
        <v>62</v>
      </c>
      <c r="D684" s="221" t="s">
        <v>62</v>
      </c>
      <c r="E684" s="221" t="s">
        <v>62</v>
      </c>
      <c r="F684" s="221"/>
      <c r="G684" s="221" t="s">
        <v>461</v>
      </c>
      <c r="H684" s="222">
        <f>H610+H622+H639+H647+H654+H659+H668+H676+H683</f>
        <v>296367</v>
      </c>
      <c r="I684" s="220"/>
      <c r="J684" s="223">
        <f>J610+J622+J639+J647+J654+J659+J668+J676+J683</f>
        <v>38131576.080000006</v>
      </c>
      <c r="K684" s="224">
        <f>K610+K622+K639+K647+K654+K659+K668+K676+K683</f>
        <v>40747280.519999996</v>
      </c>
      <c r="L684" s="223">
        <f t="shared" ref="L684:M684" si="83">L610+L622+L639+L647+L654+L659+L668+L676+L683</f>
        <v>211128178.64000002</v>
      </c>
      <c r="M684" s="223">
        <f t="shared" si="83"/>
        <v>188104547.21000001</v>
      </c>
      <c r="N684" s="221">
        <f>N610+N622+N639+N647+N654+N659+N668+N676+N683</f>
        <v>74</v>
      </c>
      <c r="O684" s="221">
        <f>O610+O622+O639+O647+O654+O659+O668+O676+O683</f>
        <v>74</v>
      </c>
      <c r="P684" s="221">
        <f>N684-O684</f>
        <v>0</v>
      </c>
      <c r="Q684" s="151">
        <f t="shared" si="76"/>
        <v>23023631.430000007</v>
      </c>
      <c r="R684" s="152">
        <f t="shared" si="77"/>
        <v>712.38760941670296</v>
      </c>
    </row>
    <row r="685" spans="1:18" ht="21.75" thickBot="1" x14ac:dyDescent="0.4">
      <c r="A685" s="225"/>
      <c r="B685" s="226"/>
      <c r="C685" s="226"/>
      <c r="D685" s="226"/>
      <c r="E685" s="327" t="s">
        <v>462</v>
      </c>
      <c r="F685" s="328"/>
      <c r="G685" s="329"/>
      <c r="H685" s="227"/>
      <c r="I685" s="225"/>
      <c r="J685" s="228">
        <f>J684/O684</f>
        <v>515291.56864864874</v>
      </c>
      <c r="K685" s="229">
        <f>K684/O684</f>
        <v>550638.9259459459</v>
      </c>
      <c r="L685" s="228">
        <f>L684/O684</f>
        <v>2853083.4951351355</v>
      </c>
      <c r="M685" s="228">
        <f>M684/O684</f>
        <v>2541953.3406756758</v>
      </c>
      <c r="N685" s="230"/>
      <c r="O685" s="230"/>
      <c r="P685" s="230"/>
      <c r="Q685" s="134">
        <f t="shared" si="76"/>
        <v>311130.15445945971</v>
      </c>
    </row>
    <row r="686" spans="1:18" ht="21.75" thickTop="1" x14ac:dyDescent="0.35">
      <c r="A686" s="172">
        <v>1</v>
      </c>
      <c r="B686" s="173" t="s">
        <v>61</v>
      </c>
      <c r="C686" s="173" t="s">
        <v>463</v>
      </c>
      <c r="D686" s="173" t="s">
        <v>464</v>
      </c>
      <c r="E686" s="173" t="s">
        <v>465</v>
      </c>
      <c r="F686" s="173" t="s">
        <v>304</v>
      </c>
      <c r="G686" s="173" t="s">
        <v>466</v>
      </c>
      <c r="H686" s="174"/>
      <c r="I686" s="172"/>
      <c r="J686" s="175"/>
      <c r="K686" s="176"/>
      <c r="L686" s="177"/>
      <c r="M686" s="177"/>
      <c r="N686" s="173"/>
      <c r="O686" s="173"/>
      <c r="P686" s="173"/>
    </row>
    <row r="687" spans="1:18" x14ac:dyDescent="0.35">
      <c r="A687" s="141">
        <v>2</v>
      </c>
      <c r="B687" s="142" t="s">
        <v>61</v>
      </c>
      <c r="C687" s="142" t="s">
        <v>463</v>
      </c>
      <c r="D687" s="142" t="s">
        <v>464</v>
      </c>
      <c r="E687" s="142" t="s">
        <v>465</v>
      </c>
      <c r="F687" s="142" t="s">
        <v>180</v>
      </c>
      <c r="G687" s="142" t="s">
        <v>1102</v>
      </c>
      <c r="H687" s="143">
        <v>4500</v>
      </c>
      <c r="I687" s="141">
        <v>3</v>
      </c>
      <c r="J687" s="144">
        <f>สกลนคร!F22</f>
        <v>646821.61</v>
      </c>
      <c r="K687" s="145">
        <f>สกลนคร!AG22</f>
        <v>914148.32</v>
      </c>
      <c r="L687" s="146">
        <f>สกลนคร!AH22</f>
        <v>2792561.31</v>
      </c>
      <c r="M687" s="146">
        <f>สกลนคร!AI22</f>
        <v>2849313.94</v>
      </c>
      <c r="N687" s="142"/>
      <c r="O687" s="142"/>
      <c r="P687" s="142"/>
      <c r="Q687" s="134">
        <f t="shared" si="76"/>
        <v>-56752.629999999888</v>
      </c>
      <c r="R687" s="135">
        <f t="shared" si="77"/>
        <v>620.56917999999996</v>
      </c>
    </row>
    <row r="688" spans="1:18" x14ac:dyDescent="0.35">
      <c r="A688" s="141">
        <v>3</v>
      </c>
      <c r="B688" s="142" t="s">
        <v>61</v>
      </c>
      <c r="C688" s="142" t="s">
        <v>463</v>
      </c>
      <c r="D688" s="142" t="s">
        <v>464</v>
      </c>
      <c r="E688" s="142" t="s">
        <v>465</v>
      </c>
      <c r="F688" s="142" t="s">
        <v>180</v>
      </c>
      <c r="G688" s="142" t="s">
        <v>1103</v>
      </c>
      <c r="H688" s="143">
        <v>6201</v>
      </c>
      <c r="I688" s="141">
        <v>5</v>
      </c>
      <c r="J688" s="144">
        <f>สกลนคร!F23</f>
        <v>421569.73</v>
      </c>
      <c r="K688" s="145">
        <f>สกลนคร!AG23</f>
        <v>489220.43</v>
      </c>
      <c r="L688" s="146">
        <f>สกลนคร!AH23</f>
        <v>2207494.21</v>
      </c>
      <c r="M688" s="146">
        <f>สกลนคร!AI23</f>
        <v>1868370.7200000002</v>
      </c>
      <c r="N688" s="142"/>
      <c r="O688" s="142"/>
      <c r="P688" s="142"/>
      <c r="Q688" s="134">
        <f t="shared" si="76"/>
        <v>339123.48999999976</v>
      </c>
      <c r="R688" s="135">
        <f t="shared" si="77"/>
        <v>355.99003547814868</v>
      </c>
    </row>
    <row r="689" spans="1:18" x14ac:dyDescent="0.35">
      <c r="A689" s="141">
        <v>4</v>
      </c>
      <c r="B689" s="142" t="s">
        <v>61</v>
      </c>
      <c r="C689" s="142" t="s">
        <v>463</v>
      </c>
      <c r="D689" s="142" t="s">
        <v>464</v>
      </c>
      <c r="E689" s="142" t="s">
        <v>465</v>
      </c>
      <c r="F689" s="142" t="s">
        <v>180</v>
      </c>
      <c r="G689" s="142" t="s">
        <v>1104</v>
      </c>
      <c r="H689" s="143">
        <v>4500</v>
      </c>
      <c r="I689" s="141">
        <v>3</v>
      </c>
      <c r="J689" s="144">
        <f>สกลนคร!F24</f>
        <v>830188.68</v>
      </c>
      <c r="K689" s="145">
        <f>สกลนคร!AG24</f>
        <v>967469.59000000008</v>
      </c>
      <c r="L689" s="146">
        <f>สกลนคร!AH24</f>
        <v>3681248.17</v>
      </c>
      <c r="M689" s="146">
        <f>สกลนคร!AI24</f>
        <v>3087616.17</v>
      </c>
      <c r="N689" s="142"/>
      <c r="O689" s="142"/>
      <c r="P689" s="142"/>
      <c r="Q689" s="134">
        <f t="shared" si="76"/>
        <v>593632</v>
      </c>
      <c r="R689" s="135">
        <f t="shared" si="77"/>
        <v>818.05514888888888</v>
      </c>
    </row>
    <row r="690" spans="1:18" x14ac:dyDescent="0.35">
      <c r="A690" s="141">
        <v>5</v>
      </c>
      <c r="B690" s="142" t="s">
        <v>61</v>
      </c>
      <c r="C690" s="142" t="s">
        <v>463</v>
      </c>
      <c r="D690" s="142" t="s">
        <v>464</v>
      </c>
      <c r="E690" s="142" t="s">
        <v>465</v>
      </c>
      <c r="F690" s="142" t="s">
        <v>180</v>
      </c>
      <c r="G690" s="142" t="s">
        <v>1105</v>
      </c>
      <c r="H690" s="143">
        <v>3000</v>
      </c>
      <c r="I690" s="141">
        <v>2</v>
      </c>
      <c r="J690" s="144">
        <f>สกลนคร!F25</f>
        <v>398640.26</v>
      </c>
      <c r="K690" s="145">
        <f>สกลนคร!AG25</f>
        <v>552287.80000000005</v>
      </c>
      <c r="L690" s="146">
        <f>สกลนคร!AH25</f>
        <v>2456646.5499999998</v>
      </c>
      <c r="M690" s="146">
        <f>สกลนคร!AI25</f>
        <v>2204531.27</v>
      </c>
      <c r="N690" s="142"/>
      <c r="O690" s="142"/>
      <c r="P690" s="142"/>
      <c r="Q690" s="134">
        <f t="shared" si="76"/>
        <v>252115.2799999998</v>
      </c>
      <c r="R690" s="135">
        <f t="shared" si="77"/>
        <v>818.88218333333327</v>
      </c>
    </row>
    <row r="691" spans="1:18" x14ac:dyDescent="0.35">
      <c r="A691" s="141">
        <v>6</v>
      </c>
      <c r="B691" s="142" t="s">
        <v>61</v>
      </c>
      <c r="C691" s="142" t="s">
        <v>463</v>
      </c>
      <c r="D691" s="142" t="s">
        <v>464</v>
      </c>
      <c r="E691" s="142" t="s">
        <v>465</v>
      </c>
      <c r="F691" s="142" t="s">
        <v>180</v>
      </c>
      <c r="G691" s="142" t="s">
        <v>1106</v>
      </c>
      <c r="H691" s="143">
        <v>4509</v>
      </c>
      <c r="I691" s="141">
        <v>4</v>
      </c>
      <c r="J691" s="144">
        <f>สกลนคร!F26</f>
        <v>300245.03999999998</v>
      </c>
      <c r="K691" s="145">
        <f>สกลนคร!AG26</f>
        <v>397794.85</v>
      </c>
      <c r="L691" s="146">
        <f>สกลนคร!AH26</f>
        <v>1564640.72</v>
      </c>
      <c r="M691" s="146">
        <f>สกลนคร!AI26</f>
        <v>1258474.42</v>
      </c>
      <c r="N691" s="142"/>
      <c r="O691" s="142"/>
      <c r="P691" s="142"/>
      <c r="Q691" s="134">
        <f t="shared" si="76"/>
        <v>306166.30000000005</v>
      </c>
      <c r="R691" s="135">
        <f t="shared" si="77"/>
        <v>347.00392991794189</v>
      </c>
    </row>
    <row r="692" spans="1:18" x14ac:dyDescent="0.35">
      <c r="A692" s="141">
        <v>7</v>
      </c>
      <c r="B692" s="142" t="s">
        <v>61</v>
      </c>
      <c r="C692" s="142" t="s">
        <v>463</v>
      </c>
      <c r="D692" s="142" t="s">
        <v>464</v>
      </c>
      <c r="E692" s="142" t="s">
        <v>465</v>
      </c>
      <c r="F692" s="142" t="s">
        <v>180</v>
      </c>
      <c r="G692" s="142" t="s">
        <v>1107</v>
      </c>
      <c r="H692" s="143">
        <v>4887</v>
      </c>
      <c r="I692" s="141">
        <v>4</v>
      </c>
      <c r="J692" s="144">
        <f>สกลนคร!F27</f>
        <v>786730.46</v>
      </c>
      <c r="K692" s="145">
        <f>สกลนคร!AG27</f>
        <v>938167.05999999994</v>
      </c>
      <c r="L692" s="146">
        <f>สกลนคร!AH27</f>
        <v>2520435.0099999998</v>
      </c>
      <c r="M692" s="146">
        <f>สกลนคร!AI27</f>
        <v>2233252.7800000003</v>
      </c>
      <c r="N692" s="142"/>
      <c r="O692" s="142"/>
      <c r="P692" s="142"/>
      <c r="Q692" s="134">
        <f t="shared" si="76"/>
        <v>287182.22999999952</v>
      </c>
      <c r="R692" s="135">
        <f t="shared" si="77"/>
        <v>515.74278903212598</v>
      </c>
    </row>
    <row r="693" spans="1:18" x14ac:dyDescent="0.35">
      <c r="A693" s="141">
        <v>8</v>
      </c>
      <c r="B693" s="142" t="s">
        <v>61</v>
      </c>
      <c r="C693" s="142" t="s">
        <v>463</v>
      </c>
      <c r="D693" s="142" t="s">
        <v>464</v>
      </c>
      <c r="E693" s="142" t="s">
        <v>465</v>
      </c>
      <c r="F693" s="142" t="s">
        <v>180</v>
      </c>
      <c r="G693" s="142" t="s">
        <v>1108</v>
      </c>
      <c r="H693" s="143">
        <v>6109</v>
      </c>
      <c r="I693" s="141">
        <v>5</v>
      </c>
      <c r="J693" s="144">
        <f>สกลนคร!F28</f>
        <v>925035.96</v>
      </c>
      <c r="K693" s="145">
        <f>สกลนคร!AG28</f>
        <v>1025706.38</v>
      </c>
      <c r="L693" s="146">
        <f>สกลนคร!AH28</f>
        <v>1833235.62</v>
      </c>
      <c r="M693" s="146">
        <f>สกลนคร!AI28</f>
        <v>1676009.7100000002</v>
      </c>
      <c r="N693" s="142"/>
      <c r="O693" s="142"/>
      <c r="P693" s="142"/>
      <c r="Q693" s="134">
        <f t="shared" si="76"/>
        <v>157225.90999999992</v>
      </c>
      <c r="R693" s="135">
        <f t="shared" si="77"/>
        <v>300.08767719757736</v>
      </c>
    </row>
    <row r="694" spans="1:18" x14ac:dyDescent="0.35">
      <c r="A694" s="141">
        <v>9</v>
      </c>
      <c r="B694" s="142" t="s">
        <v>61</v>
      </c>
      <c r="C694" s="142" t="s">
        <v>463</v>
      </c>
      <c r="D694" s="142" t="s">
        <v>464</v>
      </c>
      <c r="E694" s="142" t="s">
        <v>465</v>
      </c>
      <c r="F694" s="142" t="s">
        <v>180</v>
      </c>
      <c r="G694" s="142" t="s">
        <v>1109</v>
      </c>
      <c r="H694" s="143">
        <v>11813</v>
      </c>
      <c r="I694" s="141">
        <v>5</v>
      </c>
      <c r="J694" s="144">
        <f>สกลนคร!F29</f>
        <v>655868.26</v>
      </c>
      <c r="K694" s="145">
        <f>สกลนคร!AG29</f>
        <v>795604.17</v>
      </c>
      <c r="L694" s="146">
        <f>สกลนคร!AH29</f>
        <v>2655535.3899999997</v>
      </c>
      <c r="M694" s="146">
        <f>สกลนคร!AI29</f>
        <v>2455526.66</v>
      </c>
      <c r="N694" s="142"/>
      <c r="O694" s="142"/>
      <c r="P694" s="142"/>
      <c r="Q694" s="134">
        <f t="shared" si="76"/>
        <v>200008.72999999952</v>
      </c>
      <c r="R694" s="135">
        <f t="shared" si="77"/>
        <v>224.79771353593495</v>
      </c>
    </row>
    <row r="695" spans="1:18" x14ac:dyDescent="0.35">
      <c r="A695" s="141">
        <v>10</v>
      </c>
      <c r="B695" s="142" t="s">
        <v>61</v>
      </c>
      <c r="C695" s="142" t="s">
        <v>463</v>
      </c>
      <c r="D695" s="142" t="s">
        <v>464</v>
      </c>
      <c r="E695" s="142" t="s">
        <v>465</v>
      </c>
      <c r="F695" s="142" t="s">
        <v>180</v>
      </c>
      <c r="G695" s="142" t="s">
        <v>1110</v>
      </c>
      <c r="H695" s="143">
        <v>4498</v>
      </c>
      <c r="I695" s="141">
        <v>3</v>
      </c>
      <c r="J695" s="144">
        <f>สกลนคร!F30</f>
        <v>1181664.4099999999</v>
      </c>
      <c r="K695" s="145">
        <f>สกลนคร!AG30</f>
        <v>1450939.18</v>
      </c>
      <c r="L695" s="146">
        <f>สกลนคร!AH30</f>
        <v>4105533.77</v>
      </c>
      <c r="M695" s="146">
        <f>สกลนคร!AI30</f>
        <v>2993234.4000000004</v>
      </c>
      <c r="N695" s="142"/>
      <c r="O695" s="142"/>
      <c r="P695" s="142"/>
      <c r="Q695" s="134">
        <f t="shared" si="76"/>
        <v>1112299.3699999996</v>
      </c>
      <c r="R695" s="135">
        <f t="shared" si="77"/>
        <v>912.74650289017336</v>
      </c>
    </row>
    <row r="696" spans="1:18" x14ac:dyDescent="0.35">
      <c r="A696" s="141">
        <v>11</v>
      </c>
      <c r="B696" s="142" t="s">
        <v>61</v>
      </c>
      <c r="C696" s="142" t="s">
        <v>463</v>
      </c>
      <c r="D696" s="142" t="s">
        <v>464</v>
      </c>
      <c r="E696" s="142" t="s">
        <v>465</v>
      </c>
      <c r="F696" s="142" t="s">
        <v>180</v>
      </c>
      <c r="G696" s="142" t="s">
        <v>1111</v>
      </c>
      <c r="H696" s="143">
        <v>3577</v>
      </c>
      <c r="I696" s="141">
        <v>3</v>
      </c>
      <c r="J696" s="144">
        <f>สกลนคร!F31</f>
        <v>725111.01</v>
      </c>
      <c r="K696" s="145">
        <f>สกลนคร!AG31</f>
        <v>941541.74</v>
      </c>
      <c r="L696" s="146">
        <f>สกลนคร!AH31</f>
        <v>1727907.5499999998</v>
      </c>
      <c r="M696" s="146">
        <f>สกลนคร!AI31</f>
        <v>1372260.6099999999</v>
      </c>
      <c r="N696" s="142"/>
      <c r="O696" s="142"/>
      <c r="P696" s="142"/>
      <c r="Q696" s="134">
        <f t="shared" si="76"/>
        <v>355646.93999999994</v>
      </c>
      <c r="R696" s="135">
        <f t="shared" si="77"/>
        <v>483.06053955828901</v>
      </c>
    </row>
    <row r="697" spans="1:18" x14ac:dyDescent="0.35">
      <c r="A697" s="141">
        <v>12</v>
      </c>
      <c r="B697" s="142" t="s">
        <v>61</v>
      </c>
      <c r="C697" s="142" t="s">
        <v>463</v>
      </c>
      <c r="D697" s="142" t="s">
        <v>464</v>
      </c>
      <c r="E697" s="142" t="s">
        <v>465</v>
      </c>
      <c r="F697" s="142" t="s">
        <v>180</v>
      </c>
      <c r="G697" s="142" t="s">
        <v>1112</v>
      </c>
      <c r="H697" s="143">
        <v>3159</v>
      </c>
      <c r="I697" s="141">
        <v>3</v>
      </c>
      <c r="J697" s="144">
        <f>สกลนคร!F32</f>
        <v>642547.48</v>
      </c>
      <c r="K697" s="145">
        <f>สกลนคร!AG32</f>
        <v>726383.89</v>
      </c>
      <c r="L697" s="146">
        <f>สกลนคร!AH32</f>
        <v>2677133.0700000003</v>
      </c>
      <c r="M697" s="146">
        <f>สกลนคร!AI32</f>
        <v>2526048.6199999996</v>
      </c>
      <c r="N697" s="142"/>
      <c r="O697" s="142"/>
      <c r="P697" s="142"/>
      <c r="Q697" s="134">
        <f t="shared" si="76"/>
        <v>151084.45000000065</v>
      </c>
      <c r="R697" s="135">
        <f t="shared" si="77"/>
        <v>847.46219373219378</v>
      </c>
    </row>
    <row r="698" spans="1:18" x14ac:dyDescent="0.35">
      <c r="A698" s="141">
        <v>13</v>
      </c>
      <c r="B698" s="142" t="s">
        <v>61</v>
      </c>
      <c r="C698" s="142" t="s">
        <v>463</v>
      </c>
      <c r="D698" s="142" t="s">
        <v>464</v>
      </c>
      <c r="E698" s="142" t="s">
        <v>465</v>
      </c>
      <c r="F698" s="142" t="s">
        <v>180</v>
      </c>
      <c r="G698" s="142" t="s">
        <v>1113</v>
      </c>
      <c r="H698" s="143">
        <v>3764</v>
      </c>
      <c r="I698" s="141">
        <v>3</v>
      </c>
      <c r="J698" s="144">
        <f>สกลนคร!F33</f>
        <v>706466.46</v>
      </c>
      <c r="K698" s="145">
        <f>สกลนคร!AG33</f>
        <v>936025.39</v>
      </c>
      <c r="L698" s="146">
        <f>สกลนคร!AH33</f>
        <v>2138700.69</v>
      </c>
      <c r="M698" s="146">
        <f>สกลนคร!AI33</f>
        <v>1529108.17</v>
      </c>
      <c r="N698" s="142"/>
      <c r="O698" s="142"/>
      <c r="P698" s="142"/>
      <c r="Q698" s="134">
        <f t="shared" si="76"/>
        <v>609592.52</v>
      </c>
      <c r="R698" s="135">
        <f t="shared" si="77"/>
        <v>568.19890807651439</v>
      </c>
    </row>
    <row r="699" spans="1:18" x14ac:dyDescent="0.35">
      <c r="A699" s="141">
        <v>14</v>
      </c>
      <c r="B699" s="142" t="s">
        <v>61</v>
      </c>
      <c r="C699" s="142" t="s">
        <v>463</v>
      </c>
      <c r="D699" s="142" t="s">
        <v>464</v>
      </c>
      <c r="E699" s="142" t="s">
        <v>465</v>
      </c>
      <c r="F699" s="142" t="s">
        <v>180</v>
      </c>
      <c r="G699" s="142" t="s">
        <v>1114</v>
      </c>
      <c r="H699" s="143">
        <v>6209</v>
      </c>
      <c r="I699" s="141">
        <v>5</v>
      </c>
      <c r="J699" s="144">
        <f>สกลนคร!F34</f>
        <v>731557.96</v>
      </c>
      <c r="K699" s="145">
        <f>สกลนคร!AG34</f>
        <v>832052.19</v>
      </c>
      <c r="L699" s="146">
        <f>สกลนคร!AH34</f>
        <v>2145070.83</v>
      </c>
      <c r="M699" s="146">
        <f>สกลนคร!AI34</f>
        <v>1744232.0000000002</v>
      </c>
      <c r="N699" s="142"/>
      <c r="O699" s="142"/>
      <c r="P699" s="142"/>
      <c r="Q699" s="134">
        <f t="shared" si="76"/>
        <v>400838.82999999984</v>
      </c>
      <c r="R699" s="135">
        <f t="shared" si="77"/>
        <v>345.47766629086811</v>
      </c>
    </row>
    <row r="700" spans="1:18" x14ac:dyDescent="0.35">
      <c r="A700" s="141">
        <v>15</v>
      </c>
      <c r="B700" s="142" t="s">
        <v>61</v>
      </c>
      <c r="C700" s="142" t="s">
        <v>463</v>
      </c>
      <c r="D700" s="142" t="s">
        <v>464</v>
      </c>
      <c r="E700" s="142" t="s">
        <v>465</v>
      </c>
      <c r="F700" s="142" t="s">
        <v>180</v>
      </c>
      <c r="G700" s="142" t="s">
        <v>1115</v>
      </c>
      <c r="H700" s="143">
        <v>4488</v>
      </c>
      <c r="I700" s="141">
        <v>3</v>
      </c>
      <c r="J700" s="144">
        <f>สกลนคร!F35</f>
        <v>1559633.57</v>
      </c>
      <c r="K700" s="145">
        <f>สกลนคร!AG35</f>
        <v>1686173.71</v>
      </c>
      <c r="L700" s="146">
        <f>สกลนคร!AH35</f>
        <v>2960826.24</v>
      </c>
      <c r="M700" s="146">
        <f>สกลนคร!AI35</f>
        <v>2262731.0699999998</v>
      </c>
      <c r="N700" s="142"/>
      <c r="O700" s="142"/>
      <c r="P700" s="142"/>
      <c r="Q700" s="134">
        <f t="shared" si="76"/>
        <v>698095.17000000039</v>
      </c>
      <c r="R700" s="135">
        <f t="shared" si="77"/>
        <v>659.72064171122997</v>
      </c>
    </row>
    <row r="701" spans="1:18" x14ac:dyDescent="0.35">
      <c r="A701" s="141">
        <v>16</v>
      </c>
      <c r="B701" s="142" t="s">
        <v>61</v>
      </c>
      <c r="C701" s="142" t="s">
        <v>463</v>
      </c>
      <c r="D701" s="142" t="s">
        <v>464</v>
      </c>
      <c r="E701" s="142" t="s">
        <v>465</v>
      </c>
      <c r="F701" s="142" t="s">
        <v>180</v>
      </c>
      <c r="G701" s="142" t="s">
        <v>1116</v>
      </c>
      <c r="H701" s="143">
        <v>3391</v>
      </c>
      <c r="I701" s="141">
        <v>3</v>
      </c>
      <c r="J701" s="144">
        <f>สกลนคร!F36</f>
        <v>559269.07999999996</v>
      </c>
      <c r="K701" s="145">
        <f>สกลนคร!AG36</f>
        <v>724663.63</v>
      </c>
      <c r="L701" s="146">
        <f>สกลนคร!AH36</f>
        <v>2280703.7599999998</v>
      </c>
      <c r="M701" s="146">
        <f>สกลนคร!AI36</f>
        <v>1860195.0799999998</v>
      </c>
      <c r="N701" s="142"/>
      <c r="O701" s="142"/>
      <c r="P701" s="142"/>
      <c r="Q701" s="134">
        <f t="shared" si="76"/>
        <v>420508.67999999993</v>
      </c>
      <c r="R701" s="135">
        <f t="shared" si="77"/>
        <v>672.57557062813328</v>
      </c>
    </row>
    <row r="702" spans="1:18" x14ac:dyDescent="0.35">
      <c r="A702" s="141">
        <v>17</v>
      </c>
      <c r="B702" s="142" t="s">
        <v>61</v>
      </c>
      <c r="C702" s="142" t="s">
        <v>463</v>
      </c>
      <c r="D702" s="142" t="s">
        <v>464</v>
      </c>
      <c r="E702" s="142" t="s">
        <v>465</v>
      </c>
      <c r="F702" s="142" t="s">
        <v>180</v>
      </c>
      <c r="G702" s="142" t="s">
        <v>1117</v>
      </c>
      <c r="H702" s="143">
        <v>2999</v>
      </c>
      <c r="I702" s="141">
        <v>2</v>
      </c>
      <c r="J702" s="144">
        <f>สกลนคร!F37</f>
        <v>414210.56</v>
      </c>
      <c r="K702" s="145">
        <f>สกลนคร!AG37</f>
        <v>482629.76</v>
      </c>
      <c r="L702" s="146">
        <f>สกลนคร!AH37</f>
        <v>2468515.5499999998</v>
      </c>
      <c r="M702" s="146">
        <f>สกลนคร!AI37</f>
        <v>2261677.79</v>
      </c>
      <c r="N702" s="142"/>
      <c r="O702" s="142"/>
      <c r="P702" s="142"/>
      <c r="Q702" s="134">
        <f t="shared" si="76"/>
        <v>206837.75999999978</v>
      </c>
      <c r="R702" s="135">
        <f t="shared" si="77"/>
        <v>823.11288762920969</v>
      </c>
    </row>
    <row r="703" spans="1:18" x14ac:dyDescent="0.35">
      <c r="A703" s="141">
        <v>18</v>
      </c>
      <c r="B703" s="142" t="s">
        <v>61</v>
      </c>
      <c r="C703" s="142" t="s">
        <v>463</v>
      </c>
      <c r="D703" s="142" t="s">
        <v>464</v>
      </c>
      <c r="E703" s="142" t="s">
        <v>465</v>
      </c>
      <c r="F703" s="142" t="s">
        <v>180</v>
      </c>
      <c r="G703" s="142" t="s">
        <v>1118</v>
      </c>
      <c r="H703" s="143">
        <v>4590</v>
      </c>
      <c r="I703" s="141">
        <v>4</v>
      </c>
      <c r="J703" s="144">
        <f>สกลนคร!F38</f>
        <v>317807.46000000002</v>
      </c>
      <c r="K703" s="145">
        <f>สกลนคร!AG38</f>
        <v>463410.03</v>
      </c>
      <c r="L703" s="146">
        <f>สกลนคร!AH38</f>
        <v>1273860.3599999999</v>
      </c>
      <c r="M703" s="146">
        <f>สกลนคร!AI38</f>
        <v>1155600.57</v>
      </c>
      <c r="N703" s="142"/>
      <c r="O703" s="142"/>
      <c r="P703" s="142"/>
      <c r="Q703" s="134">
        <f t="shared" si="76"/>
        <v>118259.7899999998</v>
      </c>
      <c r="R703" s="135">
        <f t="shared" si="77"/>
        <v>277.52949019607843</v>
      </c>
    </row>
    <row r="704" spans="1:18" x14ac:dyDescent="0.35">
      <c r="A704" s="141">
        <v>19</v>
      </c>
      <c r="B704" s="142" t="s">
        <v>61</v>
      </c>
      <c r="C704" s="142" t="s">
        <v>463</v>
      </c>
      <c r="D704" s="142" t="s">
        <v>464</v>
      </c>
      <c r="E704" s="142" t="s">
        <v>465</v>
      </c>
      <c r="F704" s="142" t="s">
        <v>180</v>
      </c>
      <c r="G704" s="142" t="s">
        <v>1119</v>
      </c>
      <c r="H704" s="143">
        <v>3000</v>
      </c>
      <c r="I704" s="141">
        <v>2</v>
      </c>
      <c r="J704" s="144">
        <f>สกลนคร!F39</f>
        <v>616249.96</v>
      </c>
      <c r="K704" s="145">
        <f>สกลนคร!AG39</f>
        <v>810139.94</v>
      </c>
      <c r="L704" s="146">
        <f>สกลนคร!AH39</f>
        <v>2564149.5300000003</v>
      </c>
      <c r="M704" s="146">
        <f>สกลนคร!AI39</f>
        <v>2392520.9800000004</v>
      </c>
      <c r="N704" s="142"/>
      <c r="O704" s="142"/>
      <c r="P704" s="142"/>
      <c r="Q704" s="134">
        <f t="shared" si="76"/>
        <v>171628.54999999981</v>
      </c>
      <c r="R704" s="135">
        <f t="shared" si="77"/>
        <v>854.71651000000008</v>
      </c>
    </row>
    <row r="705" spans="1:18" x14ac:dyDescent="0.35">
      <c r="A705" s="141">
        <v>20</v>
      </c>
      <c r="B705" s="142" t="s">
        <v>61</v>
      </c>
      <c r="C705" s="142" t="s">
        <v>463</v>
      </c>
      <c r="D705" s="142" t="s">
        <v>464</v>
      </c>
      <c r="E705" s="142" t="s">
        <v>465</v>
      </c>
      <c r="F705" s="142" t="s">
        <v>180</v>
      </c>
      <c r="G705" s="142" t="s">
        <v>1120</v>
      </c>
      <c r="H705" s="143">
        <v>2556</v>
      </c>
      <c r="I705" s="141">
        <v>2</v>
      </c>
      <c r="J705" s="144">
        <f>สกลนคร!F40</f>
        <v>735038.71</v>
      </c>
      <c r="K705" s="145">
        <f>สกลนคร!AG40</f>
        <v>815547.28999999992</v>
      </c>
      <c r="L705" s="146">
        <f>สกลนคร!AH40</f>
        <v>1752866.96</v>
      </c>
      <c r="M705" s="146">
        <f>สกลนคร!AI40</f>
        <v>1150144.8800000001</v>
      </c>
      <c r="N705" s="142"/>
      <c r="O705" s="142"/>
      <c r="P705" s="142"/>
      <c r="Q705" s="134">
        <f t="shared" si="76"/>
        <v>602722.07999999984</v>
      </c>
      <c r="R705" s="135">
        <f t="shared" si="77"/>
        <v>685.78519561815335</v>
      </c>
    </row>
    <row r="706" spans="1:18" x14ac:dyDescent="0.35">
      <c r="A706" s="141">
        <v>21</v>
      </c>
      <c r="B706" s="142" t="s">
        <v>61</v>
      </c>
      <c r="C706" s="142" t="s">
        <v>463</v>
      </c>
      <c r="D706" s="142" t="s">
        <v>464</v>
      </c>
      <c r="E706" s="142" t="s">
        <v>465</v>
      </c>
      <c r="F706" s="142" t="s">
        <v>180</v>
      </c>
      <c r="G706" s="142" t="s">
        <v>1121</v>
      </c>
      <c r="H706" s="143">
        <v>4700</v>
      </c>
      <c r="I706" s="141">
        <v>4</v>
      </c>
      <c r="J706" s="144">
        <f>สกลนคร!F41</f>
        <v>722558.9</v>
      </c>
      <c r="K706" s="145">
        <f>สกลนคร!AG41</f>
        <v>871712.53</v>
      </c>
      <c r="L706" s="146">
        <f>สกลนคร!AH41</f>
        <v>1961827.1400000001</v>
      </c>
      <c r="M706" s="146">
        <f>สกลนคร!AI41</f>
        <v>1588938.69</v>
      </c>
      <c r="N706" s="142"/>
      <c r="O706" s="142"/>
      <c r="P706" s="142"/>
      <c r="Q706" s="134">
        <f t="shared" si="76"/>
        <v>372888.45000000019</v>
      </c>
      <c r="R706" s="135">
        <f t="shared" si="77"/>
        <v>417.41002978723407</v>
      </c>
    </row>
    <row r="707" spans="1:18" x14ac:dyDescent="0.35">
      <c r="A707" s="141">
        <v>22</v>
      </c>
      <c r="B707" s="142" t="s">
        <v>61</v>
      </c>
      <c r="C707" s="142" t="s">
        <v>463</v>
      </c>
      <c r="D707" s="142" t="s">
        <v>464</v>
      </c>
      <c r="E707" s="142" t="s">
        <v>465</v>
      </c>
      <c r="F707" s="142" t="s">
        <v>180</v>
      </c>
      <c r="G707" s="142" t="s">
        <v>1122</v>
      </c>
      <c r="H707" s="143">
        <v>4500</v>
      </c>
      <c r="I707" s="141">
        <v>3</v>
      </c>
      <c r="J707" s="144">
        <f>สกลนคร!F42</f>
        <v>578409.38</v>
      </c>
      <c r="K707" s="145">
        <f>สกลนคร!AG42</f>
        <v>715515.05</v>
      </c>
      <c r="L707" s="146">
        <f>สกลนคร!AH42</f>
        <v>2257688.4500000002</v>
      </c>
      <c r="M707" s="146">
        <f>สกลนคร!AI42</f>
        <v>2060129.2100000002</v>
      </c>
      <c r="N707" s="142"/>
      <c r="O707" s="142"/>
      <c r="P707" s="142"/>
      <c r="Q707" s="134">
        <f t="shared" si="76"/>
        <v>197559.24</v>
      </c>
      <c r="R707" s="135">
        <f t="shared" si="77"/>
        <v>501.7085444444445</v>
      </c>
    </row>
    <row r="708" spans="1:18" x14ac:dyDescent="0.35">
      <c r="A708" s="141">
        <v>23</v>
      </c>
      <c r="B708" s="142" t="s">
        <v>61</v>
      </c>
      <c r="C708" s="142" t="s">
        <v>463</v>
      </c>
      <c r="D708" s="142" t="s">
        <v>464</v>
      </c>
      <c r="E708" s="142" t="s">
        <v>465</v>
      </c>
      <c r="F708" s="142" t="s">
        <v>180</v>
      </c>
      <c r="G708" s="142" t="s">
        <v>1123</v>
      </c>
      <c r="H708" s="143">
        <v>4629</v>
      </c>
      <c r="I708" s="141">
        <v>4</v>
      </c>
      <c r="J708" s="144">
        <f>สกลนคร!F43</f>
        <v>289877.55</v>
      </c>
      <c r="K708" s="145">
        <f>สกลนคร!AG43</f>
        <v>515050.32999999996</v>
      </c>
      <c r="L708" s="146">
        <f>สกลนคร!AH43</f>
        <v>1333620.6099999999</v>
      </c>
      <c r="M708" s="146">
        <f>สกลนคร!AI43</f>
        <v>990310.8899999999</v>
      </c>
      <c r="N708" s="142"/>
      <c r="O708" s="142"/>
      <c r="P708" s="142"/>
      <c r="Q708" s="134">
        <f t="shared" si="76"/>
        <v>343309.72</v>
      </c>
      <c r="R708" s="135">
        <f t="shared" si="77"/>
        <v>288.10123352775975</v>
      </c>
    </row>
    <row r="709" spans="1:18" x14ac:dyDescent="0.35">
      <c r="A709" s="141">
        <v>24</v>
      </c>
      <c r="B709" s="142" t="s">
        <v>61</v>
      </c>
      <c r="C709" s="142" t="s">
        <v>463</v>
      </c>
      <c r="D709" s="142" t="s">
        <v>464</v>
      </c>
      <c r="E709" s="142" t="s">
        <v>465</v>
      </c>
      <c r="F709" s="142" t="s">
        <v>180</v>
      </c>
      <c r="G709" s="142" t="s">
        <v>1124</v>
      </c>
      <c r="H709" s="143">
        <v>2828</v>
      </c>
      <c r="I709" s="141">
        <v>2</v>
      </c>
      <c r="J709" s="144">
        <f>สกลนคร!F44</f>
        <v>893046.01</v>
      </c>
      <c r="K709" s="145">
        <f>สกลนคร!AG44</f>
        <v>1174243.1299999999</v>
      </c>
      <c r="L709" s="146">
        <f>สกลนคร!AH44</f>
        <v>1797382.1400000001</v>
      </c>
      <c r="M709" s="146">
        <f>สกลนคร!AI44</f>
        <v>1620831.5599999998</v>
      </c>
      <c r="N709" s="142"/>
      <c r="O709" s="142"/>
      <c r="P709" s="142"/>
      <c r="Q709" s="134">
        <f t="shared" si="76"/>
        <v>176550.58000000031</v>
      </c>
      <c r="R709" s="135">
        <f t="shared" si="77"/>
        <v>635.56652758132964</v>
      </c>
    </row>
    <row r="710" spans="1:18" x14ac:dyDescent="0.35">
      <c r="A710" s="141">
        <v>25</v>
      </c>
      <c r="B710" s="142" t="s">
        <v>61</v>
      </c>
      <c r="C710" s="142" t="s">
        <v>463</v>
      </c>
      <c r="D710" s="142" t="s">
        <v>464</v>
      </c>
      <c r="E710" s="142" t="s">
        <v>465</v>
      </c>
      <c r="F710" s="142" t="s">
        <v>180</v>
      </c>
      <c r="G710" s="142" t="s">
        <v>1125</v>
      </c>
      <c r="H710" s="143">
        <v>2529</v>
      </c>
      <c r="I710" s="141">
        <v>2</v>
      </c>
      <c r="J710" s="144">
        <f>สกลนคร!F45</f>
        <v>409966.93</v>
      </c>
      <c r="K710" s="145">
        <f>สกลนคร!AG45</f>
        <v>518749.57</v>
      </c>
      <c r="L710" s="146">
        <f>สกลนคร!AH45</f>
        <v>1940677.45</v>
      </c>
      <c r="M710" s="146">
        <f>สกลนคร!AI45</f>
        <v>1933038.05</v>
      </c>
      <c r="N710" s="142"/>
      <c r="O710" s="142"/>
      <c r="P710" s="142"/>
      <c r="Q710" s="134">
        <f t="shared" si="76"/>
        <v>7639.3999999999069</v>
      </c>
      <c r="R710" s="135">
        <f t="shared" si="77"/>
        <v>767.3694938710953</v>
      </c>
    </row>
    <row r="711" spans="1:18" s="153" customFormat="1" x14ac:dyDescent="0.35">
      <c r="A711" s="147">
        <v>1</v>
      </c>
      <c r="B711" s="148" t="s">
        <v>61</v>
      </c>
      <c r="C711" s="148"/>
      <c r="D711" s="148"/>
      <c r="E711" s="148" t="s">
        <v>77</v>
      </c>
      <c r="F711" s="148"/>
      <c r="G711" s="148" t="s">
        <v>467</v>
      </c>
      <c r="H711" s="154">
        <f>SUM(H686:H710)</f>
        <v>106936</v>
      </c>
      <c r="I711" s="147"/>
      <c r="J711" s="150">
        <f>SUM(J686:J710)</f>
        <v>16048515.430000005</v>
      </c>
      <c r="K711" s="150">
        <f t="shared" ref="K711:M711" si="84">SUM(K686:K710)</f>
        <v>19745175.959999997</v>
      </c>
      <c r="L711" s="150">
        <f t="shared" si="84"/>
        <v>55098261.080000006</v>
      </c>
      <c r="M711" s="150">
        <f t="shared" si="84"/>
        <v>47074098.239999995</v>
      </c>
      <c r="N711" s="148">
        <v>24</v>
      </c>
      <c r="O711" s="148">
        <v>24</v>
      </c>
      <c r="P711" s="148">
        <f>N711-O711</f>
        <v>0</v>
      </c>
      <c r="Q711" s="151">
        <f t="shared" ref="Q711:Q774" si="85">L711-M711</f>
        <v>8024162.840000011</v>
      </c>
      <c r="R711" s="152">
        <f>L711/H711</f>
        <v>515.2452034861974</v>
      </c>
    </row>
    <row r="712" spans="1:18" x14ac:dyDescent="0.35">
      <c r="A712" s="141">
        <v>1</v>
      </c>
      <c r="B712" s="142" t="s">
        <v>61</v>
      </c>
      <c r="C712" s="142" t="s">
        <v>468</v>
      </c>
      <c r="D712" s="142" t="s">
        <v>82</v>
      </c>
      <c r="E712" s="142" t="s">
        <v>469</v>
      </c>
      <c r="F712" s="142" t="s">
        <v>210</v>
      </c>
      <c r="G712" s="142" t="s">
        <v>470</v>
      </c>
      <c r="H712" s="143"/>
      <c r="I712" s="141"/>
      <c r="J712" s="144"/>
      <c r="K712" s="145"/>
      <c r="L712" s="146"/>
      <c r="M712" s="146"/>
      <c r="N712" s="142"/>
      <c r="O712" s="142"/>
      <c r="P712" s="142"/>
    </row>
    <row r="713" spans="1:18" x14ac:dyDescent="0.35">
      <c r="A713" s="141">
        <v>2</v>
      </c>
      <c r="B713" s="142" t="s">
        <v>61</v>
      </c>
      <c r="C713" s="142" t="s">
        <v>468</v>
      </c>
      <c r="D713" s="142" t="s">
        <v>82</v>
      </c>
      <c r="E713" s="142" t="s">
        <v>469</v>
      </c>
      <c r="F713" s="142" t="s">
        <v>180</v>
      </c>
      <c r="G713" s="142" t="s">
        <v>1126</v>
      </c>
      <c r="H713" s="143">
        <v>5981</v>
      </c>
      <c r="I713" s="141">
        <v>4</v>
      </c>
      <c r="J713" s="144">
        <f>สกลนคร!F46</f>
        <v>641000.56999999995</v>
      </c>
      <c r="K713" s="145">
        <f>สกลนคร!AG46</f>
        <v>433591.3</v>
      </c>
      <c r="L713" s="146">
        <f>สกลนคร!AH46</f>
        <v>2843614.8300000005</v>
      </c>
      <c r="M713" s="146">
        <f>สกลนคร!AI46</f>
        <v>2797697.52</v>
      </c>
      <c r="N713" s="142"/>
      <c r="O713" s="142"/>
      <c r="P713" s="142"/>
      <c r="Q713" s="134">
        <f t="shared" si="85"/>
        <v>45917.310000000522</v>
      </c>
      <c r="R713" s="135">
        <f t="shared" ref="R713:R774" si="86">L713/H713</f>
        <v>475.4413693362315</v>
      </c>
    </row>
    <row r="714" spans="1:18" x14ac:dyDescent="0.35">
      <c r="A714" s="141">
        <v>3</v>
      </c>
      <c r="B714" s="142" t="s">
        <v>61</v>
      </c>
      <c r="C714" s="142" t="s">
        <v>468</v>
      </c>
      <c r="D714" s="142" t="s">
        <v>82</v>
      </c>
      <c r="E714" s="142" t="s">
        <v>469</v>
      </c>
      <c r="F714" s="142" t="s">
        <v>180</v>
      </c>
      <c r="G714" s="142" t="s">
        <v>1127</v>
      </c>
      <c r="H714" s="143">
        <v>5608</v>
      </c>
      <c r="I714" s="141">
        <v>4</v>
      </c>
      <c r="J714" s="144">
        <f>สกลนคร!F47</f>
        <v>422163.78</v>
      </c>
      <c r="K714" s="145">
        <f>สกลนคร!AG47</f>
        <v>312002.23000000004</v>
      </c>
      <c r="L714" s="146">
        <f>สกลนคร!AH47</f>
        <v>3777945.7800000003</v>
      </c>
      <c r="M714" s="146">
        <f>สกลนคร!AI47</f>
        <v>2977179.2600000002</v>
      </c>
      <c r="N714" s="142"/>
      <c r="O714" s="142"/>
      <c r="P714" s="142"/>
      <c r="Q714" s="134">
        <f t="shared" si="85"/>
        <v>800766.52</v>
      </c>
      <c r="R714" s="135">
        <f t="shared" si="86"/>
        <v>673.67078815977175</v>
      </c>
    </row>
    <row r="715" spans="1:18" x14ac:dyDescent="0.35">
      <c r="A715" s="141">
        <v>4</v>
      </c>
      <c r="B715" s="142" t="s">
        <v>61</v>
      </c>
      <c r="C715" s="142" t="s">
        <v>468</v>
      </c>
      <c r="D715" s="142" t="s">
        <v>82</v>
      </c>
      <c r="E715" s="142" t="s">
        <v>469</v>
      </c>
      <c r="F715" s="142" t="s">
        <v>180</v>
      </c>
      <c r="G715" s="142" t="s">
        <v>1128</v>
      </c>
      <c r="H715" s="143">
        <v>3981</v>
      </c>
      <c r="I715" s="141">
        <v>3</v>
      </c>
      <c r="J715" s="144">
        <f>สกลนคร!F48</f>
        <v>440153.43</v>
      </c>
      <c r="K715" s="145">
        <f>สกลนคร!AG48</f>
        <v>360952.28</v>
      </c>
      <c r="L715" s="146">
        <f>สกลนคร!AH48</f>
        <v>3384595.04</v>
      </c>
      <c r="M715" s="146">
        <f>สกลนคร!AI48</f>
        <v>3438283.32</v>
      </c>
      <c r="N715" s="142"/>
      <c r="O715" s="142"/>
      <c r="P715" s="142"/>
      <c r="Q715" s="134">
        <f t="shared" si="85"/>
        <v>-53688.279999999795</v>
      </c>
      <c r="R715" s="135">
        <f t="shared" si="86"/>
        <v>850.1871489575484</v>
      </c>
    </row>
    <row r="716" spans="1:18" x14ac:dyDescent="0.35">
      <c r="A716" s="141">
        <v>5</v>
      </c>
      <c r="B716" s="142" t="s">
        <v>61</v>
      </c>
      <c r="C716" s="142" t="s">
        <v>468</v>
      </c>
      <c r="D716" s="142" t="s">
        <v>82</v>
      </c>
      <c r="E716" s="142" t="s">
        <v>469</v>
      </c>
      <c r="F716" s="142" t="s">
        <v>180</v>
      </c>
      <c r="G716" s="142" t="s">
        <v>1129</v>
      </c>
      <c r="H716" s="143">
        <v>2676</v>
      </c>
      <c r="I716" s="141">
        <v>2</v>
      </c>
      <c r="J716" s="144">
        <f>สกลนคร!F49</f>
        <v>38200.559999999998</v>
      </c>
      <c r="K716" s="145">
        <f>สกลนคร!AG49</f>
        <v>57837.580000000009</v>
      </c>
      <c r="L716" s="146">
        <f>สกลนคร!AH49</f>
        <v>2128537.0199999996</v>
      </c>
      <c r="M716" s="146">
        <f>สกลนคร!AI49</f>
        <v>2097687.56</v>
      </c>
      <c r="N716" s="142"/>
      <c r="O716" s="142"/>
      <c r="P716" s="142"/>
      <c r="Q716" s="134">
        <f t="shared" si="85"/>
        <v>30849.459999999497</v>
      </c>
      <c r="R716" s="135">
        <f t="shared" si="86"/>
        <v>795.4174215246635</v>
      </c>
    </row>
    <row r="717" spans="1:18" x14ac:dyDescent="0.35">
      <c r="A717" s="141">
        <v>6</v>
      </c>
      <c r="B717" s="142" t="s">
        <v>61</v>
      </c>
      <c r="C717" s="142" t="s">
        <v>468</v>
      </c>
      <c r="D717" s="142" t="s">
        <v>82</v>
      </c>
      <c r="E717" s="142" t="s">
        <v>469</v>
      </c>
      <c r="F717" s="142" t="s">
        <v>180</v>
      </c>
      <c r="G717" s="142" t="s">
        <v>1130</v>
      </c>
      <c r="H717" s="143">
        <v>4612</v>
      </c>
      <c r="I717" s="141">
        <v>4</v>
      </c>
      <c r="J717" s="144">
        <f>สกลนคร!F50</f>
        <v>504174.37</v>
      </c>
      <c r="K717" s="145">
        <f>สกลนคร!AG50</f>
        <v>266901.22000000003</v>
      </c>
      <c r="L717" s="146">
        <f>สกลนคร!AH50</f>
        <v>3367615.67</v>
      </c>
      <c r="M717" s="146">
        <f>สกลนคร!AI50</f>
        <v>3110815.4299999997</v>
      </c>
      <c r="N717" s="142"/>
      <c r="O717" s="142"/>
      <c r="P717" s="142"/>
      <c r="Q717" s="134">
        <f t="shared" si="85"/>
        <v>256800.24000000022</v>
      </c>
      <c r="R717" s="135">
        <f t="shared" si="86"/>
        <v>730.18553122289677</v>
      </c>
    </row>
    <row r="718" spans="1:18" x14ac:dyDescent="0.35">
      <c r="A718" s="141">
        <v>7</v>
      </c>
      <c r="B718" s="142" t="s">
        <v>61</v>
      </c>
      <c r="C718" s="142" t="s">
        <v>468</v>
      </c>
      <c r="D718" s="142" t="s">
        <v>82</v>
      </c>
      <c r="E718" s="142" t="s">
        <v>469</v>
      </c>
      <c r="F718" s="142" t="s">
        <v>180</v>
      </c>
      <c r="G718" s="142" t="s">
        <v>1131</v>
      </c>
      <c r="H718" s="143">
        <v>3723</v>
      </c>
      <c r="I718" s="141">
        <v>3</v>
      </c>
      <c r="J718" s="144">
        <f>สกลนคร!F51</f>
        <v>275118.18</v>
      </c>
      <c r="K718" s="145">
        <f>สกลนคร!AG51</f>
        <v>257275.53000000003</v>
      </c>
      <c r="L718" s="146">
        <f>สกลนคร!AH51</f>
        <v>1987235.03</v>
      </c>
      <c r="M718" s="146">
        <f>สกลนคร!AI51</f>
        <v>1909277.49</v>
      </c>
      <c r="N718" s="142"/>
      <c r="O718" s="142"/>
      <c r="P718" s="142"/>
      <c r="Q718" s="134">
        <f t="shared" si="85"/>
        <v>77957.540000000037</v>
      </c>
      <c r="R718" s="135">
        <f t="shared" si="86"/>
        <v>533.77250335750739</v>
      </c>
    </row>
    <row r="719" spans="1:18" s="153" customFormat="1" x14ac:dyDescent="0.35">
      <c r="A719" s="147">
        <v>2</v>
      </c>
      <c r="B719" s="148" t="s">
        <v>61</v>
      </c>
      <c r="C719" s="148"/>
      <c r="D719" s="148"/>
      <c r="E719" s="148" t="s">
        <v>77</v>
      </c>
      <c r="F719" s="148"/>
      <c r="G719" s="148" t="s">
        <v>471</v>
      </c>
      <c r="H719" s="154">
        <f>SUM(H712:H718)</f>
        <v>26581</v>
      </c>
      <c r="I719" s="147"/>
      <c r="J719" s="150">
        <f>SUM(J712:J718)</f>
        <v>2320810.89</v>
      </c>
      <c r="K719" s="150">
        <f t="shared" ref="K719:M719" si="87">SUM(K712:K718)</f>
        <v>1688560.1400000001</v>
      </c>
      <c r="L719" s="150">
        <f t="shared" si="87"/>
        <v>17489543.370000001</v>
      </c>
      <c r="M719" s="150">
        <f t="shared" si="87"/>
        <v>16330940.58</v>
      </c>
      <c r="N719" s="148">
        <v>6</v>
      </c>
      <c r="O719" s="148">
        <v>6</v>
      </c>
      <c r="P719" s="148">
        <f>N719-O719</f>
        <v>0</v>
      </c>
      <c r="Q719" s="151">
        <f t="shared" si="85"/>
        <v>1158602.790000001</v>
      </c>
      <c r="R719" s="152">
        <f>L719/H719</f>
        <v>657.97161017267979</v>
      </c>
    </row>
    <row r="720" spans="1:18" s="153" customFormat="1" x14ac:dyDescent="0.35">
      <c r="A720" s="213">
        <v>1</v>
      </c>
      <c r="B720" s="184" t="s">
        <v>61</v>
      </c>
      <c r="C720" s="184" t="s">
        <v>472</v>
      </c>
      <c r="D720" s="184" t="s">
        <v>89</v>
      </c>
      <c r="E720" s="184" t="s">
        <v>473</v>
      </c>
      <c r="F720" s="184" t="s">
        <v>210</v>
      </c>
      <c r="G720" s="184" t="s">
        <v>473</v>
      </c>
      <c r="H720" s="231"/>
      <c r="I720" s="213"/>
      <c r="J720" s="232"/>
      <c r="K720" s="233"/>
      <c r="L720" s="183"/>
      <c r="M720" s="183"/>
      <c r="N720" s="184"/>
      <c r="O720" s="184"/>
      <c r="P720" s="184"/>
      <c r="Q720" s="151"/>
      <c r="R720" s="152"/>
    </row>
    <row r="721" spans="1:18" x14ac:dyDescent="0.35">
      <c r="A721" s="141">
        <v>2</v>
      </c>
      <c r="B721" s="142" t="s">
        <v>61</v>
      </c>
      <c r="C721" s="142" t="s">
        <v>472</v>
      </c>
      <c r="D721" s="142" t="s">
        <v>89</v>
      </c>
      <c r="E721" s="142" t="s">
        <v>473</v>
      </c>
      <c r="F721" s="142" t="s">
        <v>180</v>
      </c>
      <c r="G721" s="142" t="s">
        <v>1132</v>
      </c>
      <c r="H721" s="143">
        <v>4086</v>
      </c>
      <c r="I721" s="141">
        <v>3</v>
      </c>
      <c r="J721" s="144">
        <f>สกลนคร!F52</f>
        <v>134609.35</v>
      </c>
      <c r="K721" s="145">
        <f>สกลนคร!AG52</f>
        <v>169788.09</v>
      </c>
      <c r="L721" s="146">
        <f>สกลนคร!AH52</f>
        <v>2199021.25</v>
      </c>
      <c r="M721" s="146">
        <f>สกลนคร!AI52</f>
        <v>2187420.5199999996</v>
      </c>
      <c r="N721" s="142"/>
      <c r="O721" s="142"/>
      <c r="P721" s="142"/>
      <c r="Q721" s="134">
        <f t="shared" si="85"/>
        <v>11600.730000000447</v>
      </c>
      <c r="R721" s="135">
        <f t="shared" si="86"/>
        <v>538.1843489965737</v>
      </c>
    </row>
    <row r="722" spans="1:18" x14ac:dyDescent="0.35">
      <c r="A722" s="141">
        <v>3</v>
      </c>
      <c r="B722" s="142" t="s">
        <v>61</v>
      </c>
      <c r="C722" s="142" t="s">
        <v>472</v>
      </c>
      <c r="D722" s="142" t="s">
        <v>89</v>
      </c>
      <c r="E722" s="142" t="s">
        <v>473</v>
      </c>
      <c r="F722" s="142" t="s">
        <v>180</v>
      </c>
      <c r="G722" s="142" t="s">
        <v>1133</v>
      </c>
      <c r="H722" s="143">
        <v>4226</v>
      </c>
      <c r="I722" s="141">
        <v>3</v>
      </c>
      <c r="J722" s="144">
        <f>สกลนคร!F53</f>
        <v>260754.61</v>
      </c>
      <c r="K722" s="145">
        <f>สกลนคร!AG53</f>
        <v>337209.89</v>
      </c>
      <c r="L722" s="146">
        <f>สกลนคร!AH53</f>
        <v>2066695.5399999998</v>
      </c>
      <c r="M722" s="146">
        <f>สกลนคร!AI53</f>
        <v>2001897.1700000002</v>
      </c>
      <c r="N722" s="142"/>
      <c r="O722" s="142"/>
      <c r="P722" s="142"/>
      <c r="Q722" s="134">
        <f t="shared" si="85"/>
        <v>64798.369999999646</v>
      </c>
      <c r="R722" s="135">
        <f t="shared" si="86"/>
        <v>489.04295787979174</v>
      </c>
    </row>
    <row r="723" spans="1:18" x14ac:dyDescent="0.35">
      <c r="A723" s="141">
        <v>4</v>
      </c>
      <c r="B723" s="142" t="s">
        <v>61</v>
      </c>
      <c r="C723" s="142" t="s">
        <v>472</v>
      </c>
      <c r="D723" s="142" t="s">
        <v>89</v>
      </c>
      <c r="E723" s="142" t="s">
        <v>473</v>
      </c>
      <c r="F723" s="142" t="s">
        <v>180</v>
      </c>
      <c r="G723" s="142" t="s">
        <v>1134</v>
      </c>
      <c r="H723" s="143">
        <v>4483</v>
      </c>
      <c r="I723" s="141">
        <v>3</v>
      </c>
      <c r="J723" s="144">
        <f>สกลนคร!F54</f>
        <v>677180.68</v>
      </c>
      <c r="K723" s="145">
        <f>สกลนคร!AG54</f>
        <v>692010.27</v>
      </c>
      <c r="L723" s="146">
        <f>สกลนคร!AH54</f>
        <v>2155156.2800000003</v>
      </c>
      <c r="M723" s="146">
        <f>สกลนคร!AI54</f>
        <v>1890559.6</v>
      </c>
      <c r="N723" s="142"/>
      <c r="O723" s="142"/>
      <c r="P723" s="142"/>
      <c r="Q723" s="134">
        <f t="shared" si="85"/>
        <v>264596.68000000017</v>
      </c>
      <c r="R723" s="135">
        <f t="shared" si="86"/>
        <v>480.73974570600052</v>
      </c>
    </row>
    <row r="724" spans="1:18" x14ac:dyDescent="0.35">
      <c r="A724" s="141">
        <v>5</v>
      </c>
      <c r="B724" s="142" t="s">
        <v>61</v>
      </c>
      <c r="C724" s="142" t="s">
        <v>472</v>
      </c>
      <c r="D724" s="142" t="s">
        <v>89</v>
      </c>
      <c r="E724" s="142" t="s">
        <v>473</v>
      </c>
      <c r="F724" s="142" t="s">
        <v>180</v>
      </c>
      <c r="G724" s="142" t="s">
        <v>1135</v>
      </c>
      <c r="H724" s="143">
        <v>3448</v>
      </c>
      <c r="I724" s="141">
        <v>3</v>
      </c>
      <c r="J724" s="144">
        <f>สกลนคร!F55</f>
        <v>105183.05</v>
      </c>
      <c r="K724" s="145">
        <f>สกลนคร!AG55</f>
        <v>151572.79999999999</v>
      </c>
      <c r="L724" s="146">
        <f>สกลนคร!AH55</f>
        <v>1798390.0999999999</v>
      </c>
      <c r="M724" s="146">
        <f>สกลนคร!AI55</f>
        <v>1848338.9000000001</v>
      </c>
      <c r="N724" s="142"/>
      <c r="O724" s="142"/>
      <c r="P724" s="142"/>
      <c r="Q724" s="134">
        <f t="shared" si="85"/>
        <v>-49948.800000000279</v>
      </c>
      <c r="R724" s="135">
        <f t="shared" si="86"/>
        <v>521.57485498839901</v>
      </c>
    </row>
    <row r="725" spans="1:18" x14ac:dyDescent="0.35">
      <c r="A725" s="141">
        <v>6</v>
      </c>
      <c r="B725" s="142" t="s">
        <v>61</v>
      </c>
      <c r="C725" s="142" t="s">
        <v>472</v>
      </c>
      <c r="D725" s="142" t="s">
        <v>89</v>
      </c>
      <c r="E725" s="142" t="s">
        <v>473</v>
      </c>
      <c r="F725" s="142" t="s">
        <v>180</v>
      </c>
      <c r="G725" s="142" t="s">
        <v>1136</v>
      </c>
      <c r="H725" s="143">
        <v>3561</v>
      </c>
      <c r="I725" s="141">
        <v>3</v>
      </c>
      <c r="J725" s="144">
        <f>สกลนคร!F56</f>
        <v>581949.93000000005</v>
      </c>
      <c r="K725" s="145">
        <f>สกลนคร!AG56</f>
        <v>612521.64</v>
      </c>
      <c r="L725" s="146">
        <f>สกลนคร!AH56</f>
        <v>1762858.1700000002</v>
      </c>
      <c r="M725" s="146">
        <f>สกลนคร!AI56</f>
        <v>1456465.67</v>
      </c>
      <c r="N725" s="142"/>
      <c r="O725" s="142"/>
      <c r="P725" s="142"/>
      <c r="Q725" s="134">
        <f t="shared" si="85"/>
        <v>306392.50000000023</v>
      </c>
      <c r="R725" s="135">
        <f t="shared" si="86"/>
        <v>495.04582139848361</v>
      </c>
    </row>
    <row r="726" spans="1:18" s="153" customFormat="1" x14ac:dyDescent="0.35">
      <c r="A726" s="147">
        <v>3</v>
      </c>
      <c r="B726" s="148" t="s">
        <v>61</v>
      </c>
      <c r="C726" s="148"/>
      <c r="D726" s="148"/>
      <c r="E726" s="148" t="s">
        <v>77</v>
      </c>
      <c r="F726" s="148"/>
      <c r="G726" s="148" t="s">
        <v>474</v>
      </c>
      <c r="H726" s="154">
        <f>SUM(H721:H725)</f>
        <v>19804</v>
      </c>
      <c r="I726" s="147"/>
      <c r="J726" s="150">
        <f>SUM(J720:J725)</f>
        <v>1759677.62</v>
      </c>
      <c r="K726" s="150">
        <f t="shared" ref="K726:M726" si="88">SUM(K720:K725)</f>
        <v>1963102.69</v>
      </c>
      <c r="L726" s="150">
        <f t="shared" si="88"/>
        <v>9982121.3399999999</v>
      </c>
      <c r="M726" s="150">
        <f t="shared" si="88"/>
        <v>9384681.8599999994</v>
      </c>
      <c r="N726" s="148">
        <v>5</v>
      </c>
      <c r="O726" s="148">
        <v>5</v>
      </c>
      <c r="P726" s="148">
        <f>N726-O726</f>
        <v>0</v>
      </c>
      <c r="Q726" s="151">
        <f t="shared" si="85"/>
        <v>597439.48000000045</v>
      </c>
      <c r="R726" s="152">
        <f>L726/H726</f>
        <v>504.04571500706925</v>
      </c>
    </row>
    <row r="727" spans="1:18" x14ac:dyDescent="0.35">
      <c r="A727" s="141">
        <v>1</v>
      </c>
      <c r="B727" s="142" t="s">
        <v>61</v>
      </c>
      <c r="C727" s="142" t="s">
        <v>475</v>
      </c>
      <c r="D727" s="142" t="s">
        <v>476</v>
      </c>
      <c r="E727" s="142" t="s">
        <v>477</v>
      </c>
      <c r="F727" s="142" t="s">
        <v>210</v>
      </c>
      <c r="G727" s="142" t="s">
        <v>478</v>
      </c>
      <c r="H727" s="143"/>
      <c r="I727" s="141"/>
      <c r="J727" s="144"/>
      <c r="K727" s="145"/>
      <c r="L727" s="146"/>
      <c r="M727" s="146"/>
      <c r="N727" s="142"/>
      <c r="O727" s="142"/>
      <c r="P727" s="142"/>
    </row>
    <row r="728" spans="1:18" x14ac:dyDescent="0.35">
      <c r="A728" s="141">
        <v>2</v>
      </c>
      <c r="B728" s="142" t="s">
        <v>61</v>
      </c>
      <c r="C728" s="142" t="s">
        <v>475</v>
      </c>
      <c r="D728" s="142" t="s">
        <v>476</v>
      </c>
      <c r="E728" s="142" t="s">
        <v>477</v>
      </c>
      <c r="F728" s="142" t="s">
        <v>180</v>
      </c>
      <c r="G728" s="142" t="s">
        <v>1137</v>
      </c>
      <c r="H728" s="143">
        <v>5366</v>
      </c>
      <c r="I728" s="141">
        <v>4</v>
      </c>
      <c r="J728" s="146">
        <f>สกลนคร!F57</f>
        <v>788528.17</v>
      </c>
      <c r="K728" s="145">
        <f>สกลนคร!AG57</f>
        <v>838334.3</v>
      </c>
      <c r="L728" s="146">
        <f>สกลนคร!AH57</f>
        <v>2863429.98</v>
      </c>
      <c r="M728" s="146">
        <f>สกลนคร!AI57</f>
        <v>2521898.81</v>
      </c>
      <c r="N728" s="142"/>
      <c r="O728" s="142"/>
      <c r="P728" s="142"/>
      <c r="Q728" s="134">
        <f t="shared" si="85"/>
        <v>341531.16999999993</v>
      </c>
      <c r="R728" s="135">
        <f t="shared" si="86"/>
        <v>533.62467014535969</v>
      </c>
    </row>
    <row r="729" spans="1:18" x14ac:dyDescent="0.35">
      <c r="A729" s="141">
        <v>3</v>
      </c>
      <c r="B729" s="142" t="s">
        <v>61</v>
      </c>
      <c r="C729" s="142" t="s">
        <v>475</v>
      </c>
      <c r="D729" s="142" t="s">
        <v>476</v>
      </c>
      <c r="E729" s="142" t="s">
        <v>477</v>
      </c>
      <c r="F729" s="142" t="s">
        <v>180</v>
      </c>
      <c r="G729" s="142" t="s">
        <v>1138</v>
      </c>
      <c r="H729" s="143">
        <v>5331</v>
      </c>
      <c r="I729" s="141">
        <v>4</v>
      </c>
      <c r="J729" s="146">
        <f>สกลนคร!F58</f>
        <v>619128.25</v>
      </c>
      <c r="K729" s="145">
        <f>สกลนคร!AG58</f>
        <v>399179.97</v>
      </c>
      <c r="L729" s="146">
        <f>สกลนคร!AH58</f>
        <v>3292704.48</v>
      </c>
      <c r="M729" s="146">
        <f>สกลนคร!AI58</f>
        <v>2927277.57</v>
      </c>
      <c r="N729" s="142"/>
      <c r="O729" s="142"/>
      <c r="P729" s="142"/>
      <c r="Q729" s="134">
        <f t="shared" si="85"/>
        <v>365426.91000000015</v>
      </c>
      <c r="R729" s="135">
        <f t="shared" si="86"/>
        <v>617.65231288688801</v>
      </c>
    </row>
    <row r="730" spans="1:18" x14ac:dyDescent="0.35">
      <c r="A730" s="141">
        <v>4</v>
      </c>
      <c r="B730" s="142" t="s">
        <v>61</v>
      </c>
      <c r="C730" s="142" t="s">
        <v>475</v>
      </c>
      <c r="D730" s="142" t="s">
        <v>476</v>
      </c>
      <c r="E730" s="142" t="s">
        <v>477</v>
      </c>
      <c r="F730" s="142" t="s">
        <v>180</v>
      </c>
      <c r="G730" s="142" t="s">
        <v>1139</v>
      </c>
      <c r="H730" s="143">
        <v>6003</v>
      </c>
      <c r="I730" s="141">
        <v>5</v>
      </c>
      <c r="J730" s="146">
        <f>สกลนคร!F59</f>
        <v>808415.3</v>
      </c>
      <c r="K730" s="145">
        <f>สกลนคร!AG59</f>
        <v>824453.37000000011</v>
      </c>
      <c r="L730" s="146">
        <f>สกลนคร!AH59</f>
        <v>2725398.16</v>
      </c>
      <c r="M730" s="146">
        <f>สกลนคร!AI59</f>
        <v>2616795.7399999998</v>
      </c>
      <c r="N730" s="142"/>
      <c r="O730" s="142"/>
      <c r="P730" s="142"/>
      <c r="Q730" s="134">
        <f t="shared" si="85"/>
        <v>108602.42000000039</v>
      </c>
      <c r="R730" s="135">
        <f t="shared" si="86"/>
        <v>454.00602365483928</v>
      </c>
    </row>
    <row r="731" spans="1:18" x14ac:dyDescent="0.35">
      <c r="A731" s="141">
        <v>5</v>
      </c>
      <c r="B731" s="142" t="s">
        <v>61</v>
      </c>
      <c r="C731" s="142" t="s">
        <v>475</v>
      </c>
      <c r="D731" s="142" t="s">
        <v>476</v>
      </c>
      <c r="E731" s="142" t="s">
        <v>477</v>
      </c>
      <c r="F731" s="142" t="s">
        <v>180</v>
      </c>
      <c r="G731" s="142" t="s">
        <v>1140</v>
      </c>
      <c r="H731" s="143">
        <v>3004</v>
      </c>
      <c r="I731" s="141">
        <v>3</v>
      </c>
      <c r="J731" s="146">
        <f>สกลนคร!F60</f>
        <v>205720.08</v>
      </c>
      <c r="K731" s="145">
        <f>สกลนคร!AG60</f>
        <v>304127.07</v>
      </c>
      <c r="L731" s="146">
        <f>สกลนคร!AH60</f>
        <v>2916138.31</v>
      </c>
      <c r="M731" s="146">
        <f>สกลนคร!AI60</f>
        <v>2817889.5100000002</v>
      </c>
      <c r="N731" s="142"/>
      <c r="O731" s="142"/>
      <c r="P731" s="142"/>
      <c r="Q731" s="134">
        <f t="shared" si="85"/>
        <v>98248.799999999814</v>
      </c>
      <c r="R731" s="135">
        <f t="shared" si="86"/>
        <v>970.75176764314244</v>
      </c>
    </row>
    <row r="732" spans="1:18" x14ac:dyDescent="0.35">
      <c r="A732" s="141">
        <v>6</v>
      </c>
      <c r="B732" s="142" t="s">
        <v>61</v>
      </c>
      <c r="C732" s="142" t="s">
        <v>475</v>
      </c>
      <c r="D732" s="142" t="s">
        <v>476</v>
      </c>
      <c r="E732" s="142" t="s">
        <v>477</v>
      </c>
      <c r="F732" s="142" t="s">
        <v>180</v>
      </c>
      <c r="G732" s="142" t="s">
        <v>1141</v>
      </c>
      <c r="H732" s="143">
        <v>2532</v>
      </c>
      <c r="I732" s="141">
        <v>2</v>
      </c>
      <c r="J732" s="146">
        <f>สกลนคร!F61</f>
        <v>343373.02</v>
      </c>
      <c r="K732" s="145">
        <f>สกลนคร!AG61</f>
        <v>405774.73</v>
      </c>
      <c r="L732" s="146">
        <f>สกลนคร!AH61</f>
        <v>2268814.23</v>
      </c>
      <c r="M732" s="146">
        <f>สกลนคร!AI61</f>
        <v>1935406.6700000002</v>
      </c>
      <c r="N732" s="142"/>
      <c r="O732" s="142"/>
      <c r="P732" s="142"/>
      <c r="Q732" s="134">
        <f t="shared" si="85"/>
        <v>333407.55999999982</v>
      </c>
      <c r="R732" s="135">
        <f t="shared" si="86"/>
        <v>896.05617298578193</v>
      </c>
    </row>
    <row r="733" spans="1:18" x14ac:dyDescent="0.35">
      <c r="A733" s="141">
        <v>7</v>
      </c>
      <c r="B733" s="142" t="s">
        <v>61</v>
      </c>
      <c r="C733" s="142" t="s">
        <v>475</v>
      </c>
      <c r="D733" s="142" t="s">
        <v>476</v>
      </c>
      <c r="E733" s="142" t="s">
        <v>477</v>
      </c>
      <c r="F733" s="142" t="s">
        <v>180</v>
      </c>
      <c r="G733" s="142" t="s">
        <v>1142</v>
      </c>
      <c r="H733" s="143">
        <v>1966</v>
      </c>
      <c r="I733" s="141">
        <v>2</v>
      </c>
      <c r="J733" s="146">
        <f>สกลนคร!F62</f>
        <v>432609.79</v>
      </c>
      <c r="K733" s="145">
        <f>สกลนคร!AG62</f>
        <v>443228.69999999995</v>
      </c>
      <c r="L733" s="146">
        <f>สกลนคร!AH62</f>
        <v>2209849.5500000003</v>
      </c>
      <c r="M733" s="146">
        <f>สกลนคร!AI62</f>
        <v>1919009.23</v>
      </c>
      <c r="N733" s="142"/>
      <c r="O733" s="142"/>
      <c r="P733" s="142"/>
      <c r="Q733" s="134">
        <f t="shared" si="85"/>
        <v>290840.3200000003</v>
      </c>
      <c r="R733" s="135">
        <f t="shared" si="86"/>
        <v>1124.0333418107834</v>
      </c>
    </row>
    <row r="734" spans="1:18" x14ac:dyDescent="0.35">
      <c r="A734" s="141">
        <v>8</v>
      </c>
      <c r="B734" s="142" t="s">
        <v>61</v>
      </c>
      <c r="C734" s="142" t="s">
        <v>475</v>
      </c>
      <c r="D734" s="142" t="s">
        <v>476</v>
      </c>
      <c r="E734" s="142" t="s">
        <v>477</v>
      </c>
      <c r="F734" s="142" t="s">
        <v>180</v>
      </c>
      <c r="G734" s="142" t="s">
        <v>1143</v>
      </c>
      <c r="H734" s="143">
        <v>1289</v>
      </c>
      <c r="I734" s="141">
        <v>1</v>
      </c>
      <c r="J734" s="146">
        <f>สกลนคร!F63</f>
        <v>812242.49</v>
      </c>
      <c r="K734" s="145">
        <f>สกลนคร!AG63</f>
        <v>877955.35</v>
      </c>
      <c r="L734" s="146">
        <f>สกลนคร!AH63</f>
        <v>2168318.84</v>
      </c>
      <c r="M734" s="146">
        <f>สกลนคร!AI63</f>
        <v>1871536.45</v>
      </c>
      <c r="N734" s="142"/>
      <c r="O734" s="142"/>
      <c r="P734" s="142"/>
      <c r="Q734" s="134">
        <f t="shared" si="85"/>
        <v>296782.3899999999</v>
      </c>
      <c r="R734" s="135">
        <f t="shared" si="86"/>
        <v>1682.171326609775</v>
      </c>
    </row>
    <row r="735" spans="1:18" x14ac:dyDescent="0.35">
      <c r="A735" s="141">
        <v>9</v>
      </c>
      <c r="B735" s="142" t="s">
        <v>61</v>
      </c>
      <c r="C735" s="142" t="s">
        <v>475</v>
      </c>
      <c r="D735" s="142" t="s">
        <v>476</v>
      </c>
      <c r="E735" s="142" t="s">
        <v>477</v>
      </c>
      <c r="F735" s="142" t="s">
        <v>180</v>
      </c>
      <c r="G735" s="142" t="s">
        <v>1144</v>
      </c>
      <c r="H735" s="143">
        <v>2633</v>
      </c>
      <c r="I735" s="141">
        <v>2</v>
      </c>
      <c r="J735" s="146">
        <f>สกลนคร!F64</f>
        <v>390247.14</v>
      </c>
      <c r="K735" s="145">
        <f>สกลนคร!AG64</f>
        <v>426289.79000000004</v>
      </c>
      <c r="L735" s="146">
        <f>สกลนคร!AH64</f>
        <v>2360357.08</v>
      </c>
      <c r="M735" s="146">
        <f>สกลนคร!AI64</f>
        <v>2189210.38</v>
      </c>
      <c r="N735" s="142"/>
      <c r="O735" s="142"/>
      <c r="P735" s="142"/>
      <c r="Q735" s="134">
        <f t="shared" si="85"/>
        <v>171146.70000000019</v>
      </c>
      <c r="R735" s="135">
        <f t="shared" si="86"/>
        <v>896.45160653247251</v>
      </c>
    </row>
    <row r="736" spans="1:18" x14ac:dyDescent="0.35">
      <c r="A736" s="141">
        <v>10</v>
      </c>
      <c r="B736" s="142" t="s">
        <v>61</v>
      </c>
      <c r="C736" s="142" t="s">
        <v>475</v>
      </c>
      <c r="D736" s="142" t="s">
        <v>476</v>
      </c>
      <c r="E736" s="142" t="s">
        <v>477</v>
      </c>
      <c r="F736" s="142" t="s">
        <v>180</v>
      </c>
      <c r="G736" s="142" t="s">
        <v>1145</v>
      </c>
      <c r="H736" s="143">
        <v>3093</v>
      </c>
      <c r="I736" s="141">
        <v>3</v>
      </c>
      <c r="J736" s="146">
        <f>สกลนคร!F65</f>
        <v>280436.39</v>
      </c>
      <c r="K736" s="145">
        <f>สกลนคร!AG65</f>
        <v>322033.68</v>
      </c>
      <c r="L736" s="146">
        <f>สกลนคร!AH65</f>
        <v>1852272.3099999998</v>
      </c>
      <c r="M736" s="146">
        <f>สกลนคร!AI65</f>
        <v>1692792.44</v>
      </c>
      <c r="N736" s="142"/>
      <c r="O736" s="142"/>
      <c r="P736" s="142"/>
      <c r="Q736" s="134">
        <f t="shared" si="85"/>
        <v>159479.86999999988</v>
      </c>
      <c r="R736" s="135">
        <f t="shared" si="86"/>
        <v>598.8594600711283</v>
      </c>
    </row>
    <row r="737" spans="1:18" x14ac:dyDescent="0.35">
      <c r="A737" s="141">
        <v>11</v>
      </c>
      <c r="B737" s="142" t="s">
        <v>61</v>
      </c>
      <c r="C737" s="142" t="s">
        <v>475</v>
      </c>
      <c r="D737" s="142" t="s">
        <v>476</v>
      </c>
      <c r="E737" s="142" t="s">
        <v>477</v>
      </c>
      <c r="F737" s="142" t="s">
        <v>180</v>
      </c>
      <c r="G737" s="142" t="s">
        <v>1146</v>
      </c>
      <c r="H737" s="143">
        <v>5106</v>
      </c>
      <c r="I737" s="141">
        <v>4</v>
      </c>
      <c r="J737" s="146">
        <f>สกลนคร!F66</f>
        <v>427396.42</v>
      </c>
      <c r="K737" s="145">
        <f>สกลนคร!AG66</f>
        <v>474379.34</v>
      </c>
      <c r="L737" s="146">
        <f>สกลนคร!AH66</f>
        <v>2324085.9900000002</v>
      </c>
      <c r="M737" s="146">
        <f>สกลนคร!AI66</f>
        <v>2197762.3199999994</v>
      </c>
      <c r="N737" s="142"/>
      <c r="O737" s="142"/>
      <c r="P737" s="142"/>
      <c r="Q737" s="134">
        <f t="shared" si="85"/>
        <v>126323.67000000086</v>
      </c>
      <c r="R737" s="135">
        <f t="shared" si="86"/>
        <v>455.16764394829619</v>
      </c>
    </row>
    <row r="738" spans="1:18" x14ac:dyDescent="0.35">
      <c r="A738" s="141">
        <v>12</v>
      </c>
      <c r="B738" s="142" t="s">
        <v>61</v>
      </c>
      <c r="C738" s="142" t="s">
        <v>475</v>
      </c>
      <c r="D738" s="142" t="s">
        <v>476</v>
      </c>
      <c r="E738" s="142" t="s">
        <v>477</v>
      </c>
      <c r="F738" s="142" t="s">
        <v>180</v>
      </c>
      <c r="G738" s="142" t="s">
        <v>1147</v>
      </c>
      <c r="H738" s="143">
        <v>4454</v>
      </c>
      <c r="I738" s="141">
        <v>3</v>
      </c>
      <c r="J738" s="146">
        <f>สกลนคร!F67</f>
        <v>572186.31000000006</v>
      </c>
      <c r="K738" s="145">
        <f>สกลนคร!AG67</f>
        <v>684973.3</v>
      </c>
      <c r="L738" s="146">
        <f>สกลนคร!AH67</f>
        <v>446854.27</v>
      </c>
      <c r="M738" s="146">
        <f>สกลนคร!AI67</f>
        <v>252449.32</v>
      </c>
      <c r="N738" s="142"/>
      <c r="O738" s="142"/>
      <c r="P738" s="142"/>
      <c r="Q738" s="134">
        <f t="shared" si="85"/>
        <v>194404.95</v>
      </c>
      <c r="R738" s="135">
        <f t="shared" si="86"/>
        <v>100.32650875617423</v>
      </c>
    </row>
    <row r="739" spans="1:18" x14ac:dyDescent="0.35">
      <c r="A739" s="141">
        <v>13</v>
      </c>
      <c r="B739" s="142" t="s">
        <v>61</v>
      </c>
      <c r="C739" s="142" t="s">
        <v>475</v>
      </c>
      <c r="D739" s="142" t="s">
        <v>476</v>
      </c>
      <c r="E739" s="142" t="s">
        <v>477</v>
      </c>
      <c r="F739" s="142" t="s">
        <v>180</v>
      </c>
      <c r="G739" s="142" t="s">
        <v>1148</v>
      </c>
      <c r="H739" s="143">
        <v>3718</v>
      </c>
      <c r="I739" s="141">
        <v>3</v>
      </c>
      <c r="J739" s="146">
        <f>สกลนคร!F68</f>
        <v>117092.5</v>
      </c>
      <c r="K739" s="145">
        <f>สกลนคร!AG68</f>
        <v>195186.09999999998</v>
      </c>
      <c r="L739" s="146">
        <f>สกลนคร!AH68</f>
        <v>2135104.2600000002</v>
      </c>
      <c r="M739" s="146">
        <f>สกลนคร!AI68</f>
        <v>2163570.4500000002</v>
      </c>
      <c r="N739" s="142"/>
      <c r="O739" s="142"/>
      <c r="P739" s="142"/>
      <c r="Q739" s="134">
        <f t="shared" si="85"/>
        <v>-28466.189999999944</v>
      </c>
      <c r="R739" s="135">
        <f t="shared" si="86"/>
        <v>574.26150080688546</v>
      </c>
    </row>
    <row r="740" spans="1:18" x14ac:dyDescent="0.35">
      <c r="A740" s="141">
        <v>14</v>
      </c>
      <c r="B740" s="142" t="s">
        <v>61</v>
      </c>
      <c r="C740" s="142" t="s">
        <v>475</v>
      </c>
      <c r="D740" s="142" t="s">
        <v>476</v>
      </c>
      <c r="E740" s="142" t="s">
        <v>477</v>
      </c>
      <c r="F740" s="142" t="s">
        <v>180</v>
      </c>
      <c r="G740" s="142" t="s">
        <v>1149</v>
      </c>
      <c r="H740" s="143">
        <v>3267</v>
      </c>
      <c r="I740" s="141">
        <v>3</v>
      </c>
      <c r="J740" s="146">
        <f>สกลนคร!F69</f>
        <v>268624.86</v>
      </c>
      <c r="K740" s="145">
        <f>สกลนคร!AG69</f>
        <v>319072.76</v>
      </c>
      <c r="L740" s="146">
        <f>สกลนคร!AH69</f>
        <v>2915772.0700000003</v>
      </c>
      <c r="M740" s="146">
        <f>สกลนคร!AI69</f>
        <v>2810315.0100000002</v>
      </c>
      <c r="N740" s="142"/>
      <c r="O740" s="142"/>
      <c r="P740" s="142"/>
      <c r="Q740" s="134">
        <f t="shared" si="85"/>
        <v>105457.06000000006</v>
      </c>
      <c r="R740" s="135">
        <f t="shared" si="86"/>
        <v>892.49221610039797</v>
      </c>
    </row>
    <row r="741" spans="1:18" s="161" customFormat="1" x14ac:dyDescent="0.35">
      <c r="A741" s="155">
        <v>15</v>
      </c>
      <c r="B741" s="156" t="s">
        <v>61</v>
      </c>
      <c r="C741" s="156" t="s">
        <v>480</v>
      </c>
      <c r="D741" s="156" t="s">
        <v>476</v>
      </c>
      <c r="E741" s="156" t="s">
        <v>477</v>
      </c>
      <c r="F741" s="156" t="s">
        <v>180</v>
      </c>
      <c r="G741" s="156" t="s">
        <v>1150</v>
      </c>
      <c r="H741" s="157">
        <v>1500</v>
      </c>
      <c r="I741" s="155">
        <v>1</v>
      </c>
      <c r="J741" s="146">
        <f>สกลนคร!F70</f>
        <v>523737.24</v>
      </c>
      <c r="K741" s="145">
        <f>สกลนคร!AG70</f>
        <v>617141.98</v>
      </c>
      <c r="L741" s="146">
        <f>สกลนคร!AH70</f>
        <v>1374611.94</v>
      </c>
      <c r="M741" s="146">
        <f>สกลนคร!AI70</f>
        <v>1487213.59</v>
      </c>
      <c r="N741" s="156"/>
      <c r="O741" s="156"/>
      <c r="P741" s="156"/>
      <c r="Q741" s="159">
        <f t="shared" si="85"/>
        <v>-112601.65000000014</v>
      </c>
      <c r="R741" s="160">
        <f t="shared" si="86"/>
        <v>916.40796</v>
      </c>
    </row>
    <row r="742" spans="1:18" s="153" customFormat="1" x14ac:dyDescent="0.35">
      <c r="A742" s="147">
        <v>4</v>
      </c>
      <c r="B742" s="148" t="s">
        <v>61</v>
      </c>
      <c r="C742" s="148"/>
      <c r="D742" s="148"/>
      <c r="E742" s="148" t="s">
        <v>77</v>
      </c>
      <c r="F742" s="148"/>
      <c r="G742" s="148" t="s">
        <v>479</v>
      </c>
      <c r="H742" s="154">
        <f>SUM(H727:H740)</f>
        <v>47762</v>
      </c>
      <c r="I742" s="147"/>
      <c r="J742" s="150">
        <f>SUM(J727:J740)</f>
        <v>6066000.7199999997</v>
      </c>
      <c r="K742" s="150">
        <f t="shared" ref="K742:M742" si="89">SUM(K727:K740)</f>
        <v>6514988.4599999981</v>
      </c>
      <c r="L742" s="150">
        <f t="shared" si="89"/>
        <v>30479099.530000001</v>
      </c>
      <c r="M742" s="150">
        <f t="shared" si="89"/>
        <v>27915913.900000002</v>
      </c>
      <c r="N742" s="148">
        <v>14</v>
      </c>
      <c r="O742" s="148">
        <v>14</v>
      </c>
      <c r="P742" s="148">
        <f>N742-O742</f>
        <v>0</v>
      </c>
      <c r="Q742" s="151">
        <f t="shared" si="85"/>
        <v>2563185.629999999</v>
      </c>
      <c r="R742" s="152">
        <f>L742/H742</f>
        <v>638.14537770612628</v>
      </c>
    </row>
    <row r="743" spans="1:18" x14ac:dyDescent="0.35">
      <c r="A743" s="141">
        <v>1</v>
      </c>
      <c r="B743" s="142" t="s">
        <v>61</v>
      </c>
      <c r="C743" s="142" t="s">
        <v>480</v>
      </c>
      <c r="D743" s="142" t="s">
        <v>103</v>
      </c>
      <c r="E743" s="142" t="s">
        <v>481</v>
      </c>
      <c r="F743" s="142" t="s">
        <v>210</v>
      </c>
      <c r="G743" s="142" t="s">
        <v>482</v>
      </c>
      <c r="H743" s="143"/>
      <c r="I743" s="141"/>
      <c r="J743" s="144"/>
      <c r="K743" s="145"/>
      <c r="L743" s="146"/>
      <c r="M743" s="146"/>
      <c r="N743" s="142"/>
      <c r="O743" s="142"/>
      <c r="P743" s="142"/>
    </row>
    <row r="744" spans="1:18" s="161" customFormat="1" x14ac:dyDescent="0.35">
      <c r="A744" s="155">
        <v>2</v>
      </c>
      <c r="B744" s="156" t="s">
        <v>61</v>
      </c>
      <c r="C744" s="156" t="s">
        <v>480</v>
      </c>
      <c r="D744" s="156" t="s">
        <v>103</v>
      </c>
      <c r="E744" s="156" t="s">
        <v>481</v>
      </c>
      <c r="F744" s="156" t="s">
        <v>180</v>
      </c>
      <c r="G744" s="156" t="s">
        <v>1151</v>
      </c>
      <c r="H744" s="157">
        <v>6036</v>
      </c>
      <c r="I744" s="155">
        <v>5</v>
      </c>
      <c r="J744" s="146">
        <f>สกลนคร!F71</f>
        <v>558284.30000000005</v>
      </c>
      <c r="K744" s="158">
        <f>สกลนคร!AG71</f>
        <v>612635.95000000007</v>
      </c>
      <c r="L744" s="146">
        <f>สกลนคร!AH71</f>
        <v>3464567.3200000003</v>
      </c>
      <c r="M744" s="146">
        <f>สกลนคร!AI71</f>
        <v>3247002.33</v>
      </c>
      <c r="N744" s="156"/>
      <c r="O744" s="156"/>
      <c r="P744" s="156"/>
      <c r="Q744" s="134">
        <f t="shared" si="85"/>
        <v>217564.99000000022</v>
      </c>
      <c r="R744" s="135">
        <f t="shared" si="86"/>
        <v>573.9839827700464</v>
      </c>
    </row>
    <row r="745" spans="1:18" s="161" customFormat="1" x14ac:dyDescent="0.35">
      <c r="A745" s="155">
        <v>3</v>
      </c>
      <c r="B745" s="156" t="s">
        <v>61</v>
      </c>
      <c r="C745" s="156" t="s">
        <v>480</v>
      </c>
      <c r="D745" s="156" t="s">
        <v>103</v>
      </c>
      <c r="E745" s="156" t="s">
        <v>481</v>
      </c>
      <c r="F745" s="156" t="s">
        <v>180</v>
      </c>
      <c r="G745" s="156" t="s">
        <v>1152</v>
      </c>
      <c r="H745" s="157">
        <v>4053</v>
      </c>
      <c r="I745" s="155">
        <v>3</v>
      </c>
      <c r="J745" s="146">
        <f>สกลนคร!F72</f>
        <v>550904.24</v>
      </c>
      <c r="K745" s="158">
        <f>สกลนคร!AG72</f>
        <v>821521.83000000007</v>
      </c>
      <c r="L745" s="146">
        <f>สกลนคร!AH72</f>
        <v>3303175.48</v>
      </c>
      <c r="M745" s="146">
        <f>สกลนคร!AI72</f>
        <v>2860413.37</v>
      </c>
      <c r="N745" s="156"/>
      <c r="O745" s="156"/>
      <c r="P745" s="156"/>
      <c r="Q745" s="134">
        <f t="shared" si="85"/>
        <v>442762.10999999987</v>
      </c>
      <c r="R745" s="135">
        <f t="shared" si="86"/>
        <v>814.99518381445841</v>
      </c>
    </row>
    <row r="746" spans="1:18" s="161" customFormat="1" x14ac:dyDescent="0.35">
      <c r="A746" s="155">
        <v>4</v>
      </c>
      <c r="B746" s="156" t="s">
        <v>61</v>
      </c>
      <c r="C746" s="156" t="s">
        <v>480</v>
      </c>
      <c r="D746" s="156" t="s">
        <v>103</v>
      </c>
      <c r="E746" s="156" t="s">
        <v>481</v>
      </c>
      <c r="F746" s="156" t="s">
        <v>180</v>
      </c>
      <c r="G746" s="156" t="s">
        <v>1153</v>
      </c>
      <c r="H746" s="157">
        <v>4847</v>
      </c>
      <c r="I746" s="155">
        <v>4</v>
      </c>
      <c r="J746" s="146">
        <f>สกลนคร!F73</f>
        <v>644718.73</v>
      </c>
      <c r="K746" s="158">
        <f>สกลนคร!AG73</f>
        <v>751704.25</v>
      </c>
      <c r="L746" s="146">
        <f>สกลนคร!AH73</f>
        <v>3205791.88</v>
      </c>
      <c r="M746" s="146">
        <f>สกลนคร!AI73</f>
        <v>2966536.99</v>
      </c>
      <c r="N746" s="156"/>
      <c r="O746" s="156"/>
      <c r="P746" s="156"/>
      <c r="Q746" s="134">
        <f t="shared" si="85"/>
        <v>239254.88999999966</v>
      </c>
      <c r="R746" s="135">
        <f t="shared" si="86"/>
        <v>661.39712812048685</v>
      </c>
    </row>
    <row r="747" spans="1:18" s="161" customFormat="1" x14ac:dyDescent="0.35">
      <c r="A747" s="155">
        <v>5</v>
      </c>
      <c r="B747" s="156" t="s">
        <v>61</v>
      </c>
      <c r="C747" s="156" t="s">
        <v>480</v>
      </c>
      <c r="D747" s="156" t="s">
        <v>103</v>
      </c>
      <c r="E747" s="156" t="s">
        <v>481</v>
      </c>
      <c r="F747" s="156" t="s">
        <v>180</v>
      </c>
      <c r="G747" s="156" t="s">
        <v>1154</v>
      </c>
      <c r="H747" s="157">
        <v>3826</v>
      </c>
      <c r="I747" s="155">
        <v>3</v>
      </c>
      <c r="J747" s="146">
        <f>สกลนคร!F74</f>
        <v>533112.85</v>
      </c>
      <c r="K747" s="158">
        <f>สกลนคร!AG74</f>
        <v>582710.96</v>
      </c>
      <c r="L747" s="146">
        <f>สกลนคร!AH74</f>
        <v>2770804.02</v>
      </c>
      <c r="M747" s="146">
        <f>สกลนคร!AI74</f>
        <v>2575502.42</v>
      </c>
      <c r="N747" s="156"/>
      <c r="O747" s="156"/>
      <c r="P747" s="156"/>
      <c r="Q747" s="134">
        <f t="shared" si="85"/>
        <v>195301.60000000009</v>
      </c>
      <c r="R747" s="135">
        <f t="shared" si="86"/>
        <v>724.20387349712496</v>
      </c>
    </row>
    <row r="748" spans="1:18" s="161" customFormat="1" x14ac:dyDescent="0.35">
      <c r="A748" s="155">
        <v>6</v>
      </c>
      <c r="B748" s="156" t="s">
        <v>61</v>
      </c>
      <c r="C748" s="156" t="s">
        <v>480</v>
      </c>
      <c r="D748" s="156" t="s">
        <v>103</v>
      </c>
      <c r="E748" s="156" t="s">
        <v>481</v>
      </c>
      <c r="F748" s="156" t="s">
        <v>180</v>
      </c>
      <c r="G748" s="156" t="s">
        <v>1155</v>
      </c>
      <c r="H748" s="157">
        <v>4181</v>
      </c>
      <c r="I748" s="155">
        <v>3</v>
      </c>
      <c r="J748" s="146">
        <f>สกลนคร!F75</f>
        <v>262136.24</v>
      </c>
      <c r="K748" s="158">
        <f>สกลนคร!AG75</f>
        <v>373701.51</v>
      </c>
      <c r="L748" s="146">
        <f>สกลนคร!AH75</f>
        <v>2524797.41</v>
      </c>
      <c r="M748" s="146">
        <f>สกลนคร!AI75</f>
        <v>2568142.16</v>
      </c>
      <c r="N748" s="156"/>
      <c r="O748" s="156"/>
      <c r="P748" s="156"/>
      <c r="Q748" s="134">
        <f t="shared" si="85"/>
        <v>-43344.75</v>
      </c>
      <c r="R748" s="135">
        <f t="shared" si="86"/>
        <v>603.87405166228177</v>
      </c>
    </row>
    <row r="749" spans="1:18" s="161" customFormat="1" x14ac:dyDescent="0.35">
      <c r="A749" s="155">
        <v>7</v>
      </c>
      <c r="B749" s="156" t="s">
        <v>61</v>
      </c>
      <c r="C749" s="156" t="s">
        <v>480</v>
      </c>
      <c r="D749" s="156" t="s">
        <v>103</v>
      </c>
      <c r="E749" s="156" t="s">
        <v>481</v>
      </c>
      <c r="F749" s="156" t="s">
        <v>180</v>
      </c>
      <c r="G749" s="156" t="s">
        <v>1156</v>
      </c>
      <c r="H749" s="157">
        <v>2002</v>
      </c>
      <c r="I749" s="155">
        <v>2</v>
      </c>
      <c r="J749" s="146">
        <f>สกลนคร!F76</f>
        <v>417060.44</v>
      </c>
      <c r="K749" s="158">
        <f>สกลนคร!AG76</f>
        <v>461947.46</v>
      </c>
      <c r="L749" s="146">
        <f>สกลนคร!AH76</f>
        <v>2532854.9699999997</v>
      </c>
      <c r="M749" s="146">
        <f>สกลนคร!AI76</f>
        <v>2360357.31</v>
      </c>
      <c r="N749" s="156"/>
      <c r="O749" s="156"/>
      <c r="P749" s="156"/>
      <c r="Q749" s="134">
        <f t="shared" si="85"/>
        <v>172497.65999999968</v>
      </c>
      <c r="R749" s="135">
        <f t="shared" si="86"/>
        <v>1265.1623226773224</v>
      </c>
    </row>
    <row r="750" spans="1:18" s="161" customFormat="1" x14ac:dyDescent="0.35">
      <c r="A750" s="155">
        <v>8</v>
      </c>
      <c r="B750" s="156" t="s">
        <v>61</v>
      </c>
      <c r="C750" s="156" t="s">
        <v>480</v>
      </c>
      <c r="D750" s="156" t="s">
        <v>103</v>
      </c>
      <c r="E750" s="156" t="s">
        <v>481</v>
      </c>
      <c r="F750" s="156" t="s">
        <v>180</v>
      </c>
      <c r="G750" s="156" t="s">
        <v>1157</v>
      </c>
      <c r="H750" s="157">
        <v>1933</v>
      </c>
      <c r="I750" s="155">
        <v>2</v>
      </c>
      <c r="J750" s="146">
        <f>สกลนคร!F77</f>
        <v>166101.14000000001</v>
      </c>
      <c r="K750" s="158">
        <f>สกลนคร!AG77</f>
        <v>369957.17000000004</v>
      </c>
      <c r="L750" s="146">
        <f>สกลนคร!AH77</f>
        <v>2475969.23</v>
      </c>
      <c r="M750" s="146">
        <f>สกลนคร!AI77</f>
        <v>2547056.06</v>
      </c>
      <c r="N750" s="156"/>
      <c r="O750" s="156"/>
      <c r="P750" s="156"/>
      <c r="Q750" s="134">
        <f t="shared" si="85"/>
        <v>-71086.830000000075</v>
      </c>
      <c r="R750" s="135">
        <f t="shared" si="86"/>
        <v>1280.8945835488878</v>
      </c>
    </row>
    <row r="751" spans="1:18" s="153" customFormat="1" x14ac:dyDescent="0.35">
      <c r="A751" s="147">
        <v>5</v>
      </c>
      <c r="B751" s="148" t="s">
        <v>61</v>
      </c>
      <c r="C751" s="148"/>
      <c r="D751" s="148"/>
      <c r="E751" s="148" t="s">
        <v>77</v>
      </c>
      <c r="F751" s="148"/>
      <c r="G751" s="148" t="s">
        <v>483</v>
      </c>
      <c r="H751" s="154">
        <f>SUM(H744:H750)</f>
        <v>26878</v>
      </c>
      <c r="I751" s="147"/>
      <c r="J751" s="150">
        <f>SUM(J743:J750)</f>
        <v>3132317.9400000004</v>
      </c>
      <c r="K751" s="150">
        <f t="shared" ref="K751:M751" si="90">SUM(K743:K750)</f>
        <v>3974179.13</v>
      </c>
      <c r="L751" s="150">
        <f t="shared" si="90"/>
        <v>20277960.309999999</v>
      </c>
      <c r="M751" s="150">
        <f t="shared" si="90"/>
        <v>19125010.640000001</v>
      </c>
      <c r="N751" s="148">
        <v>7</v>
      </c>
      <c r="O751" s="148">
        <v>7</v>
      </c>
      <c r="P751" s="148">
        <f>N751-O751</f>
        <v>0</v>
      </c>
      <c r="Q751" s="151">
        <f t="shared" si="85"/>
        <v>1152949.6699999981</v>
      </c>
      <c r="R751" s="152">
        <f>L751/H751</f>
        <v>754.44453865614992</v>
      </c>
    </row>
    <row r="752" spans="1:18" x14ac:dyDescent="0.35">
      <c r="A752" s="141">
        <v>1</v>
      </c>
      <c r="B752" s="142" t="s">
        <v>61</v>
      </c>
      <c r="C752" s="142" t="s">
        <v>484</v>
      </c>
      <c r="D752" s="142" t="s">
        <v>110</v>
      </c>
      <c r="E752" s="142" t="s">
        <v>485</v>
      </c>
      <c r="F752" s="142" t="s">
        <v>210</v>
      </c>
      <c r="G752" s="142" t="s">
        <v>486</v>
      </c>
      <c r="H752" s="143"/>
      <c r="I752" s="141"/>
      <c r="J752" s="144"/>
      <c r="K752" s="145"/>
      <c r="L752" s="146"/>
      <c r="M752" s="146"/>
      <c r="N752" s="142"/>
      <c r="O752" s="142"/>
      <c r="P752" s="142"/>
    </row>
    <row r="753" spans="1:18" x14ac:dyDescent="0.35">
      <c r="A753" s="141">
        <v>2</v>
      </c>
      <c r="B753" s="142" t="s">
        <v>61</v>
      </c>
      <c r="C753" s="142" t="s">
        <v>484</v>
      </c>
      <c r="D753" s="142" t="s">
        <v>110</v>
      </c>
      <c r="E753" s="142" t="s">
        <v>485</v>
      </c>
      <c r="F753" s="142" t="s">
        <v>180</v>
      </c>
      <c r="G753" s="142" t="s">
        <v>1158</v>
      </c>
      <c r="H753" s="143">
        <v>3743</v>
      </c>
      <c r="I753" s="141">
        <v>3</v>
      </c>
      <c r="J753" s="146">
        <f>สกลนคร!F78</f>
        <v>352826.63</v>
      </c>
      <c r="K753" s="145">
        <f>สกลนคร!AG78</f>
        <v>445873.23</v>
      </c>
      <c r="L753" s="146">
        <f>สกลนคร!AH78</f>
        <v>2092589.58</v>
      </c>
      <c r="M753" s="146">
        <f>สกลนคร!AI78</f>
        <v>1963559.3</v>
      </c>
      <c r="N753" s="142"/>
      <c r="O753" s="142"/>
      <c r="P753" s="142"/>
      <c r="Q753" s="134">
        <f t="shared" si="85"/>
        <v>129030.28000000003</v>
      </c>
      <c r="R753" s="135">
        <f t="shared" si="86"/>
        <v>559.06748063051032</v>
      </c>
    </row>
    <row r="754" spans="1:18" x14ac:dyDescent="0.35">
      <c r="A754" s="141">
        <v>3</v>
      </c>
      <c r="B754" s="142" t="s">
        <v>61</v>
      </c>
      <c r="C754" s="142" t="s">
        <v>484</v>
      </c>
      <c r="D754" s="142" t="s">
        <v>110</v>
      </c>
      <c r="E754" s="142" t="s">
        <v>485</v>
      </c>
      <c r="F754" s="142" t="s">
        <v>180</v>
      </c>
      <c r="G754" s="142" t="s">
        <v>1159</v>
      </c>
      <c r="H754" s="143">
        <v>3747</v>
      </c>
      <c r="I754" s="141">
        <v>3</v>
      </c>
      <c r="J754" s="146">
        <f>สกลนคร!F79</f>
        <v>74447.42</v>
      </c>
      <c r="K754" s="145">
        <f>สกลนคร!AG79</f>
        <v>125785.66</v>
      </c>
      <c r="L754" s="146">
        <f>สกลนคร!AH79</f>
        <v>2522596.9800000004</v>
      </c>
      <c r="M754" s="146">
        <f>สกลนคร!AI79</f>
        <v>2549548.36</v>
      </c>
      <c r="N754" s="142"/>
      <c r="O754" s="142"/>
      <c r="P754" s="142"/>
      <c r="Q754" s="134">
        <f t="shared" si="85"/>
        <v>-26951.379999999423</v>
      </c>
      <c r="R754" s="135">
        <f t="shared" si="86"/>
        <v>673.23111289031237</v>
      </c>
    </row>
    <row r="755" spans="1:18" x14ac:dyDescent="0.35">
      <c r="A755" s="141">
        <v>4</v>
      </c>
      <c r="B755" s="142" t="s">
        <v>61</v>
      </c>
      <c r="C755" s="142" t="s">
        <v>484</v>
      </c>
      <c r="D755" s="142" t="s">
        <v>110</v>
      </c>
      <c r="E755" s="142" t="s">
        <v>485</v>
      </c>
      <c r="F755" s="142" t="s">
        <v>180</v>
      </c>
      <c r="G755" s="142" t="s">
        <v>1160</v>
      </c>
      <c r="H755" s="143">
        <v>3095</v>
      </c>
      <c r="I755" s="141">
        <v>3</v>
      </c>
      <c r="J755" s="146">
        <f>สกลนคร!F80</f>
        <v>237435.28</v>
      </c>
      <c r="K755" s="145">
        <f>สกลนคร!AG80</f>
        <v>306509.63</v>
      </c>
      <c r="L755" s="146">
        <f>สกลนคร!AH80</f>
        <v>2205637.87</v>
      </c>
      <c r="M755" s="146">
        <f>สกลนคร!AI80</f>
        <v>2106948.2199999997</v>
      </c>
      <c r="N755" s="142"/>
      <c r="O755" s="142"/>
      <c r="P755" s="142"/>
      <c r="Q755" s="134">
        <f t="shared" si="85"/>
        <v>98689.650000000373</v>
      </c>
      <c r="R755" s="135">
        <f t="shared" si="86"/>
        <v>712.64551534733448</v>
      </c>
    </row>
    <row r="756" spans="1:18" x14ac:dyDescent="0.35">
      <c r="A756" s="141">
        <v>5</v>
      </c>
      <c r="B756" s="142" t="s">
        <v>61</v>
      </c>
      <c r="C756" s="142" t="s">
        <v>484</v>
      </c>
      <c r="D756" s="142" t="s">
        <v>110</v>
      </c>
      <c r="E756" s="142" t="s">
        <v>485</v>
      </c>
      <c r="F756" s="142" t="s">
        <v>180</v>
      </c>
      <c r="G756" s="142" t="s">
        <v>1161</v>
      </c>
      <c r="H756" s="143">
        <v>1530</v>
      </c>
      <c r="I756" s="141">
        <v>2</v>
      </c>
      <c r="J756" s="146">
        <f>สกลนคร!F81</f>
        <v>119152.79</v>
      </c>
      <c r="K756" s="145">
        <f>สกลนคร!AG81</f>
        <v>143383.78</v>
      </c>
      <c r="L756" s="146">
        <f>สกลนคร!AH81</f>
        <v>2224315.77</v>
      </c>
      <c r="M756" s="146">
        <f>สกลนคร!AI81</f>
        <v>2242231.88</v>
      </c>
      <c r="N756" s="142"/>
      <c r="O756" s="142"/>
      <c r="P756" s="142"/>
      <c r="Q756" s="134">
        <f t="shared" si="85"/>
        <v>-17916.10999999987</v>
      </c>
      <c r="R756" s="135">
        <f t="shared" si="86"/>
        <v>1453.8011568627451</v>
      </c>
    </row>
    <row r="757" spans="1:18" x14ac:dyDescent="0.35">
      <c r="A757" s="141">
        <v>6</v>
      </c>
      <c r="B757" s="142" t="s">
        <v>61</v>
      </c>
      <c r="C757" s="142" t="s">
        <v>484</v>
      </c>
      <c r="D757" s="142" t="s">
        <v>110</v>
      </c>
      <c r="E757" s="142" t="s">
        <v>485</v>
      </c>
      <c r="F757" s="142" t="s">
        <v>180</v>
      </c>
      <c r="G757" s="142" t="s">
        <v>1162</v>
      </c>
      <c r="H757" s="143">
        <v>4004</v>
      </c>
      <c r="I757" s="141">
        <v>3</v>
      </c>
      <c r="J757" s="146">
        <f>สกลนคร!F82</f>
        <v>146356.66</v>
      </c>
      <c r="K757" s="145">
        <f>สกลนคร!AG82</f>
        <v>230675.07</v>
      </c>
      <c r="L757" s="146">
        <f>สกลนคร!AH82</f>
        <v>2044726.97</v>
      </c>
      <c r="M757" s="146">
        <f>สกลนคร!AI82</f>
        <v>1786897.9000000001</v>
      </c>
      <c r="N757" s="142"/>
      <c r="O757" s="142"/>
      <c r="P757" s="142"/>
      <c r="Q757" s="134">
        <f t="shared" si="85"/>
        <v>257829.06999999983</v>
      </c>
      <c r="R757" s="135">
        <f t="shared" si="86"/>
        <v>510.67107142857139</v>
      </c>
    </row>
    <row r="758" spans="1:18" x14ac:dyDescent="0.35">
      <c r="A758" s="141">
        <v>7</v>
      </c>
      <c r="B758" s="142" t="s">
        <v>61</v>
      </c>
      <c r="C758" s="142" t="s">
        <v>484</v>
      </c>
      <c r="D758" s="142" t="s">
        <v>110</v>
      </c>
      <c r="E758" s="142" t="s">
        <v>485</v>
      </c>
      <c r="F758" s="142" t="s">
        <v>180</v>
      </c>
      <c r="G758" s="142" t="s">
        <v>1163</v>
      </c>
      <c r="H758" s="143">
        <v>6265</v>
      </c>
      <c r="I758" s="141">
        <v>5</v>
      </c>
      <c r="J758" s="146">
        <f>สกลนคร!F83</f>
        <v>312878.08000000002</v>
      </c>
      <c r="K758" s="145">
        <f>สกลนคร!AG83</f>
        <v>407933.36</v>
      </c>
      <c r="L758" s="146">
        <f>สกลนคร!AH83</f>
        <v>4025544.68</v>
      </c>
      <c r="M758" s="146">
        <f>สกลนคร!AI83</f>
        <v>3712864.1100000003</v>
      </c>
      <c r="N758" s="142"/>
      <c r="O758" s="142"/>
      <c r="P758" s="142"/>
      <c r="Q758" s="134">
        <f t="shared" si="85"/>
        <v>312680.56999999983</v>
      </c>
      <c r="R758" s="135">
        <f t="shared" si="86"/>
        <v>642.54504070231451</v>
      </c>
    </row>
    <row r="759" spans="1:18" x14ac:dyDescent="0.35">
      <c r="A759" s="141">
        <v>8</v>
      </c>
      <c r="B759" s="142" t="s">
        <v>61</v>
      </c>
      <c r="C759" s="142" t="s">
        <v>484</v>
      </c>
      <c r="D759" s="142" t="s">
        <v>110</v>
      </c>
      <c r="E759" s="142" t="s">
        <v>485</v>
      </c>
      <c r="F759" s="142" t="s">
        <v>180</v>
      </c>
      <c r="G759" s="142" t="s">
        <v>1164</v>
      </c>
      <c r="H759" s="143">
        <v>4051</v>
      </c>
      <c r="I759" s="141">
        <v>3</v>
      </c>
      <c r="J759" s="146">
        <f>สกลนคร!F84</f>
        <v>179500.12</v>
      </c>
      <c r="K759" s="145">
        <f>สกลนคร!AG84</f>
        <v>214482.12</v>
      </c>
      <c r="L759" s="146">
        <f>สกลนคร!AH84</f>
        <v>2526868.29</v>
      </c>
      <c r="M759" s="146">
        <f>สกลนคร!AI84</f>
        <v>2443463.08</v>
      </c>
      <c r="N759" s="142"/>
      <c r="O759" s="142"/>
      <c r="P759" s="142"/>
      <c r="Q759" s="134">
        <f t="shared" si="85"/>
        <v>83405.209999999963</v>
      </c>
      <c r="R759" s="135">
        <f t="shared" si="86"/>
        <v>623.76408047395705</v>
      </c>
    </row>
    <row r="760" spans="1:18" x14ac:dyDescent="0.35">
      <c r="A760" s="141">
        <v>9</v>
      </c>
      <c r="B760" s="142" t="s">
        <v>61</v>
      </c>
      <c r="C760" s="142" t="s">
        <v>484</v>
      </c>
      <c r="D760" s="142" t="s">
        <v>110</v>
      </c>
      <c r="E760" s="142" t="s">
        <v>485</v>
      </c>
      <c r="F760" s="142" t="s">
        <v>180</v>
      </c>
      <c r="G760" s="142" t="s">
        <v>1165</v>
      </c>
      <c r="H760" s="143">
        <v>3423</v>
      </c>
      <c r="I760" s="141">
        <v>3</v>
      </c>
      <c r="J760" s="146">
        <f>สกลนคร!F85</f>
        <v>266854.03000000003</v>
      </c>
      <c r="K760" s="145">
        <f>สกลนคร!AG85</f>
        <v>293866.67000000004</v>
      </c>
      <c r="L760" s="146">
        <f>สกลนคร!AH85</f>
        <v>2430306.25</v>
      </c>
      <c r="M760" s="146">
        <f>สกลนคร!AI85</f>
        <v>2461862.2600000002</v>
      </c>
      <c r="N760" s="142"/>
      <c r="O760" s="142"/>
      <c r="P760" s="142"/>
      <c r="Q760" s="134">
        <f t="shared" si="85"/>
        <v>-31556.010000000242</v>
      </c>
      <c r="R760" s="135">
        <f t="shared" si="86"/>
        <v>709.99306164183463</v>
      </c>
    </row>
    <row r="761" spans="1:18" x14ac:dyDescent="0.35">
      <c r="A761" s="141">
        <v>10</v>
      </c>
      <c r="B761" s="142" t="s">
        <v>61</v>
      </c>
      <c r="C761" s="142" t="s">
        <v>484</v>
      </c>
      <c r="D761" s="142" t="s">
        <v>110</v>
      </c>
      <c r="E761" s="142" t="s">
        <v>485</v>
      </c>
      <c r="F761" s="142" t="s">
        <v>180</v>
      </c>
      <c r="G761" s="142" t="s">
        <v>1166</v>
      </c>
      <c r="H761" s="143">
        <v>1355</v>
      </c>
      <c r="I761" s="141">
        <v>1</v>
      </c>
      <c r="J761" s="146">
        <f>สกลนคร!F86</f>
        <v>203620.98</v>
      </c>
      <c r="K761" s="145">
        <f>สกลนคร!AG86</f>
        <v>245910.59000000003</v>
      </c>
      <c r="L761" s="146">
        <f>สกลนคร!AH86</f>
        <v>2075976.1</v>
      </c>
      <c r="M761" s="146">
        <f>สกลนคร!AI86</f>
        <v>1979256.58</v>
      </c>
      <c r="N761" s="142"/>
      <c r="O761" s="142"/>
      <c r="P761" s="142"/>
      <c r="Q761" s="134">
        <f t="shared" si="85"/>
        <v>96719.520000000019</v>
      </c>
      <c r="R761" s="135">
        <f t="shared" si="86"/>
        <v>1532.0856826568267</v>
      </c>
    </row>
    <row r="762" spans="1:18" s="153" customFormat="1" x14ac:dyDescent="0.35">
      <c r="A762" s="147">
        <v>6</v>
      </c>
      <c r="B762" s="148" t="s">
        <v>61</v>
      </c>
      <c r="C762" s="148"/>
      <c r="D762" s="148"/>
      <c r="E762" s="148" t="s">
        <v>77</v>
      </c>
      <c r="F762" s="148"/>
      <c r="G762" s="148" t="s">
        <v>487</v>
      </c>
      <c r="H762" s="154">
        <f>SUM(H753:H761)</f>
        <v>31213</v>
      </c>
      <c r="I762" s="147"/>
      <c r="J762" s="150">
        <f>SUM(J752:J761)</f>
        <v>1893071.99</v>
      </c>
      <c r="K762" s="150">
        <f t="shared" ref="K762:M762" si="91">SUM(K752:K761)</f>
        <v>2414420.11</v>
      </c>
      <c r="L762" s="150">
        <f t="shared" si="91"/>
        <v>22148562.490000002</v>
      </c>
      <c r="M762" s="150">
        <f t="shared" si="91"/>
        <v>21246631.690000005</v>
      </c>
      <c r="N762" s="148">
        <v>9</v>
      </c>
      <c r="O762" s="148">
        <v>9</v>
      </c>
      <c r="P762" s="148">
        <f>N762-O762</f>
        <v>0</v>
      </c>
      <c r="Q762" s="151">
        <f t="shared" si="85"/>
        <v>901930.79999999702</v>
      </c>
      <c r="R762" s="152">
        <f>L762/H762</f>
        <v>709.59415916445073</v>
      </c>
    </row>
    <row r="763" spans="1:18" x14ac:dyDescent="0.35">
      <c r="A763" s="141">
        <v>1</v>
      </c>
      <c r="B763" s="142" t="s">
        <v>61</v>
      </c>
      <c r="C763" s="142" t="s">
        <v>488</v>
      </c>
      <c r="D763" s="142" t="s">
        <v>117</v>
      </c>
      <c r="E763" s="142" t="s">
        <v>489</v>
      </c>
      <c r="F763" s="142" t="s">
        <v>210</v>
      </c>
      <c r="G763" s="142" t="s">
        <v>490</v>
      </c>
      <c r="H763" s="143"/>
      <c r="I763" s="141"/>
      <c r="J763" s="144"/>
      <c r="K763" s="145"/>
      <c r="L763" s="146"/>
      <c r="M763" s="146"/>
      <c r="N763" s="142"/>
      <c r="O763" s="142"/>
      <c r="P763" s="142"/>
    </row>
    <row r="764" spans="1:18" x14ac:dyDescent="0.35">
      <c r="A764" s="141">
        <v>2</v>
      </c>
      <c r="B764" s="142" t="s">
        <v>61</v>
      </c>
      <c r="C764" s="142" t="s">
        <v>488</v>
      </c>
      <c r="D764" s="142" t="s">
        <v>117</v>
      </c>
      <c r="E764" s="142" t="s">
        <v>489</v>
      </c>
      <c r="F764" s="142" t="s">
        <v>180</v>
      </c>
      <c r="G764" s="142" t="s">
        <v>1167</v>
      </c>
      <c r="H764" s="143">
        <v>2146</v>
      </c>
      <c r="I764" s="141">
        <v>2</v>
      </c>
      <c r="J764" s="146">
        <f>สกลนคร!F87</f>
        <v>626685.28</v>
      </c>
      <c r="K764" s="145">
        <f>สกลนคร!AG87</f>
        <v>578343.34000000008</v>
      </c>
      <c r="L764" s="146">
        <f>สกลนคร!AH87</f>
        <v>1328980.04</v>
      </c>
      <c r="M764" s="146">
        <f>สกลนคร!AI87</f>
        <v>1120407.67</v>
      </c>
      <c r="N764" s="142"/>
      <c r="O764" s="142"/>
      <c r="P764" s="142"/>
      <c r="Q764" s="134">
        <f t="shared" si="85"/>
        <v>208572.37000000011</v>
      </c>
      <c r="R764" s="135">
        <f t="shared" si="86"/>
        <v>619.28240447343899</v>
      </c>
    </row>
    <row r="765" spans="1:18" x14ac:dyDescent="0.35">
      <c r="A765" s="141">
        <v>3</v>
      </c>
      <c r="B765" s="142" t="s">
        <v>61</v>
      </c>
      <c r="C765" s="142" t="s">
        <v>488</v>
      </c>
      <c r="D765" s="142" t="s">
        <v>117</v>
      </c>
      <c r="E765" s="142" t="s">
        <v>489</v>
      </c>
      <c r="F765" s="142" t="s">
        <v>180</v>
      </c>
      <c r="G765" s="142" t="s">
        <v>1168</v>
      </c>
      <c r="H765" s="143">
        <v>1277</v>
      </c>
      <c r="I765" s="141">
        <v>1</v>
      </c>
      <c r="J765" s="146">
        <f>สกลนคร!F88</f>
        <v>209893.13</v>
      </c>
      <c r="K765" s="145">
        <f>สกลนคร!AG88</f>
        <v>129022.47</v>
      </c>
      <c r="L765" s="146">
        <f>สกลนคร!AH88</f>
        <v>993010.64</v>
      </c>
      <c r="M765" s="146">
        <f>สกลนคร!AI88</f>
        <v>1136709.1700000002</v>
      </c>
      <c r="N765" s="142"/>
      <c r="O765" s="142"/>
      <c r="P765" s="142"/>
      <c r="Q765" s="134">
        <f t="shared" si="85"/>
        <v>-143698.53000000014</v>
      </c>
      <c r="R765" s="135">
        <f t="shared" si="86"/>
        <v>777.61209083790129</v>
      </c>
    </row>
    <row r="766" spans="1:18" x14ac:dyDescent="0.35">
      <c r="A766" s="141">
        <v>4</v>
      </c>
      <c r="B766" s="142" t="s">
        <v>61</v>
      </c>
      <c r="C766" s="142" t="s">
        <v>488</v>
      </c>
      <c r="D766" s="142" t="s">
        <v>117</v>
      </c>
      <c r="E766" s="142" t="s">
        <v>489</v>
      </c>
      <c r="F766" s="142" t="s">
        <v>180</v>
      </c>
      <c r="G766" s="142" t="s">
        <v>1169</v>
      </c>
      <c r="H766" s="143">
        <v>2783</v>
      </c>
      <c r="I766" s="141">
        <v>2</v>
      </c>
      <c r="J766" s="146">
        <f>สกลนคร!F89</f>
        <v>597784.04</v>
      </c>
      <c r="K766" s="145">
        <f>สกลนคร!AG89</f>
        <v>526623.81000000006</v>
      </c>
      <c r="L766" s="146">
        <f>สกลนคร!AH89</f>
        <v>1365409.38</v>
      </c>
      <c r="M766" s="146">
        <f>สกลนคร!AI89</f>
        <v>1381131.69</v>
      </c>
      <c r="N766" s="142"/>
      <c r="O766" s="142"/>
      <c r="P766" s="142"/>
      <c r="Q766" s="134">
        <f t="shared" si="85"/>
        <v>-15722.310000000056</v>
      </c>
      <c r="R766" s="135">
        <f t="shared" si="86"/>
        <v>490.62500179662231</v>
      </c>
    </row>
    <row r="767" spans="1:18" x14ac:dyDescent="0.35">
      <c r="A767" s="141">
        <v>5</v>
      </c>
      <c r="B767" s="142" t="s">
        <v>61</v>
      </c>
      <c r="C767" s="142" t="s">
        <v>488</v>
      </c>
      <c r="D767" s="142" t="s">
        <v>117</v>
      </c>
      <c r="E767" s="142" t="s">
        <v>489</v>
      </c>
      <c r="F767" s="142" t="s">
        <v>180</v>
      </c>
      <c r="G767" s="142" t="s">
        <v>1170</v>
      </c>
      <c r="H767" s="143">
        <v>1769</v>
      </c>
      <c r="I767" s="141">
        <v>2</v>
      </c>
      <c r="J767" s="146">
        <f>สกลนคร!F90</f>
        <v>415683.78</v>
      </c>
      <c r="K767" s="145">
        <f>สกลนคร!AG90</f>
        <v>243378.16000000003</v>
      </c>
      <c r="L767" s="146">
        <f>สกลนคร!AH90</f>
        <v>1325482.6499999999</v>
      </c>
      <c r="M767" s="146">
        <f>สกลนคร!AI90</f>
        <v>1324540.49</v>
      </c>
      <c r="N767" s="142"/>
      <c r="O767" s="142"/>
      <c r="P767" s="142"/>
      <c r="Q767" s="134">
        <f t="shared" si="85"/>
        <v>942.15999999991618</v>
      </c>
      <c r="R767" s="135">
        <f t="shared" si="86"/>
        <v>749.28357829282072</v>
      </c>
    </row>
    <row r="768" spans="1:18" s="153" customFormat="1" x14ac:dyDescent="0.35">
      <c r="A768" s="147">
        <v>7</v>
      </c>
      <c r="B768" s="148" t="s">
        <v>61</v>
      </c>
      <c r="C768" s="148"/>
      <c r="D768" s="148"/>
      <c r="E768" s="148" t="s">
        <v>77</v>
      </c>
      <c r="F768" s="148"/>
      <c r="G768" s="148" t="s">
        <v>491</v>
      </c>
      <c r="H768" s="154">
        <f>SUM(H764:H767)</f>
        <v>7975</v>
      </c>
      <c r="I768" s="147"/>
      <c r="J768" s="150">
        <f>SUM(J763:J767)</f>
        <v>1850046.2300000002</v>
      </c>
      <c r="K768" s="150">
        <f t="shared" ref="K768:M768" si="92">SUM(K763:K767)</f>
        <v>1477367.7800000003</v>
      </c>
      <c r="L768" s="150">
        <f t="shared" si="92"/>
        <v>5012882.71</v>
      </c>
      <c r="M768" s="150">
        <f t="shared" si="92"/>
        <v>4962789.0199999996</v>
      </c>
      <c r="N768" s="148">
        <v>4</v>
      </c>
      <c r="O768" s="148">
        <v>4</v>
      </c>
      <c r="P768" s="148">
        <f>N768-O768</f>
        <v>0</v>
      </c>
      <c r="Q768" s="151">
        <f t="shared" si="85"/>
        <v>50093.69000000041</v>
      </c>
      <c r="R768" s="152">
        <f>L768/H768</f>
        <v>628.5746344827586</v>
      </c>
    </row>
    <row r="769" spans="1:18" x14ac:dyDescent="0.35">
      <c r="A769" s="141">
        <v>1</v>
      </c>
      <c r="B769" s="142" t="s">
        <v>61</v>
      </c>
      <c r="C769" s="142" t="s">
        <v>492</v>
      </c>
      <c r="D769" s="142" t="s">
        <v>124</v>
      </c>
      <c r="E769" s="142" t="s">
        <v>493</v>
      </c>
      <c r="F769" s="142" t="s">
        <v>210</v>
      </c>
      <c r="G769" s="142" t="s">
        <v>494</v>
      </c>
      <c r="H769" s="143"/>
      <c r="I769" s="141"/>
      <c r="J769" s="144"/>
      <c r="K769" s="145"/>
      <c r="L769" s="146"/>
      <c r="M769" s="146"/>
      <c r="N769" s="142"/>
      <c r="O769" s="142"/>
      <c r="P769" s="142"/>
    </row>
    <row r="770" spans="1:18" x14ac:dyDescent="0.35">
      <c r="A770" s="141">
        <v>2</v>
      </c>
      <c r="B770" s="142" t="s">
        <v>61</v>
      </c>
      <c r="C770" s="142" t="s">
        <v>492</v>
      </c>
      <c r="D770" s="142" t="s">
        <v>124</v>
      </c>
      <c r="E770" s="142" t="s">
        <v>493</v>
      </c>
      <c r="F770" s="142" t="s">
        <v>180</v>
      </c>
      <c r="G770" s="142" t="s">
        <v>1171</v>
      </c>
      <c r="H770" s="143">
        <v>5781</v>
      </c>
      <c r="I770" s="141">
        <v>4</v>
      </c>
      <c r="J770" s="146">
        <f>สกลนคร!F91</f>
        <v>248041.1</v>
      </c>
      <c r="K770" s="145">
        <f>สกลนคร!AG91</f>
        <v>342014.41</v>
      </c>
      <c r="L770" s="146">
        <f>สกลนคร!AH91</f>
        <v>2822232.23</v>
      </c>
      <c r="M770" s="146">
        <f>สกลนคร!AI91</f>
        <v>2734940.18</v>
      </c>
      <c r="N770" s="142"/>
      <c r="O770" s="142"/>
      <c r="P770" s="142"/>
      <c r="Q770" s="134">
        <f t="shared" si="85"/>
        <v>87292.049999999814</v>
      </c>
      <c r="R770" s="135">
        <f t="shared" si="86"/>
        <v>488.19101020584674</v>
      </c>
    </row>
    <row r="771" spans="1:18" x14ac:dyDescent="0.35">
      <c r="A771" s="141">
        <v>3</v>
      </c>
      <c r="B771" s="142" t="s">
        <v>61</v>
      </c>
      <c r="C771" s="142" t="s">
        <v>492</v>
      </c>
      <c r="D771" s="142" t="s">
        <v>124</v>
      </c>
      <c r="E771" s="142" t="s">
        <v>493</v>
      </c>
      <c r="F771" s="142" t="s">
        <v>180</v>
      </c>
      <c r="G771" s="142" t="s">
        <v>1172</v>
      </c>
      <c r="H771" s="143">
        <v>2515</v>
      </c>
      <c r="I771" s="141">
        <v>2</v>
      </c>
      <c r="J771" s="146">
        <f>สกลนคร!F92</f>
        <v>117415.45</v>
      </c>
      <c r="K771" s="145">
        <f>สกลนคร!AG92</f>
        <v>173244.97999999998</v>
      </c>
      <c r="L771" s="146">
        <f>สกลนคร!AH92</f>
        <v>1635056.5699999998</v>
      </c>
      <c r="M771" s="146">
        <f>สกลนคร!AI92</f>
        <v>1620762.44</v>
      </c>
      <c r="N771" s="142"/>
      <c r="O771" s="142"/>
      <c r="P771" s="142"/>
      <c r="Q771" s="134">
        <f t="shared" si="85"/>
        <v>14294.129999999888</v>
      </c>
      <c r="R771" s="135">
        <f t="shared" si="86"/>
        <v>650.12189662027822</v>
      </c>
    </row>
    <row r="772" spans="1:18" x14ac:dyDescent="0.35">
      <c r="A772" s="141">
        <v>4</v>
      </c>
      <c r="B772" s="142" t="s">
        <v>61</v>
      </c>
      <c r="C772" s="142" t="s">
        <v>492</v>
      </c>
      <c r="D772" s="142" t="s">
        <v>124</v>
      </c>
      <c r="E772" s="142" t="s">
        <v>493</v>
      </c>
      <c r="F772" s="142" t="s">
        <v>180</v>
      </c>
      <c r="G772" s="142" t="s">
        <v>1173</v>
      </c>
      <c r="H772" s="143">
        <v>3488</v>
      </c>
      <c r="I772" s="141">
        <v>3</v>
      </c>
      <c r="J772" s="146">
        <f>สกลนคร!F93</f>
        <v>273538.74</v>
      </c>
      <c r="K772" s="145">
        <f>สกลนคร!AG93</f>
        <v>372887.83999999997</v>
      </c>
      <c r="L772" s="146">
        <f>สกลนคร!AH93</f>
        <v>2840274.8499999996</v>
      </c>
      <c r="M772" s="146">
        <f>สกลนคร!AI93</f>
        <v>2731618.28</v>
      </c>
      <c r="N772" s="142"/>
      <c r="O772" s="142"/>
      <c r="P772" s="142"/>
      <c r="Q772" s="134">
        <f t="shared" si="85"/>
        <v>108656.56999999983</v>
      </c>
      <c r="R772" s="135">
        <f t="shared" si="86"/>
        <v>814.2989822247705</v>
      </c>
    </row>
    <row r="773" spans="1:18" x14ac:dyDescent="0.35">
      <c r="A773" s="141">
        <v>5</v>
      </c>
      <c r="B773" s="142" t="s">
        <v>61</v>
      </c>
      <c r="C773" s="142" t="s">
        <v>492</v>
      </c>
      <c r="D773" s="142" t="s">
        <v>124</v>
      </c>
      <c r="E773" s="142" t="s">
        <v>493</v>
      </c>
      <c r="F773" s="142" t="s">
        <v>180</v>
      </c>
      <c r="G773" s="142" t="s">
        <v>1174</v>
      </c>
      <c r="H773" s="143">
        <v>6008</v>
      </c>
      <c r="I773" s="141">
        <v>5</v>
      </c>
      <c r="J773" s="146">
        <f>สกลนคร!F94</f>
        <v>38968</v>
      </c>
      <c r="K773" s="145">
        <f>สกลนคร!AG94</f>
        <v>136350.66999999998</v>
      </c>
      <c r="L773" s="146">
        <f>สกลนคร!AH94</f>
        <v>2527434.4300000002</v>
      </c>
      <c r="M773" s="146">
        <f>สกลนคร!AI94</f>
        <v>2666949.7200000002</v>
      </c>
      <c r="N773" s="142"/>
      <c r="O773" s="142"/>
      <c r="P773" s="142"/>
      <c r="Q773" s="134">
        <f t="shared" si="85"/>
        <v>-139515.29000000004</v>
      </c>
      <c r="R773" s="135">
        <f t="shared" si="86"/>
        <v>420.67816744340882</v>
      </c>
    </row>
    <row r="774" spans="1:18" x14ac:dyDescent="0.35">
      <c r="A774" s="141">
        <v>6</v>
      </c>
      <c r="B774" s="142" t="s">
        <v>61</v>
      </c>
      <c r="C774" s="142" t="s">
        <v>492</v>
      </c>
      <c r="D774" s="142" t="s">
        <v>124</v>
      </c>
      <c r="E774" s="142" t="s">
        <v>493</v>
      </c>
      <c r="F774" s="142" t="s">
        <v>180</v>
      </c>
      <c r="G774" s="142" t="s">
        <v>1175</v>
      </c>
      <c r="H774" s="143">
        <v>4020</v>
      </c>
      <c r="I774" s="141">
        <v>3</v>
      </c>
      <c r="J774" s="146">
        <f>สกลนคร!F95</f>
        <v>223078.32</v>
      </c>
      <c r="K774" s="145">
        <f>สกลนคร!AG95</f>
        <v>364463.5</v>
      </c>
      <c r="L774" s="146">
        <f>สกลนคร!AH95</f>
        <v>2169700.06</v>
      </c>
      <c r="M774" s="146">
        <f>สกลนคร!AI95</f>
        <v>2171845.15</v>
      </c>
      <c r="N774" s="142"/>
      <c r="O774" s="142"/>
      <c r="P774" s="142"/>
      <c r="Q774" s="134">
        <f t="shared" si="85"/>
        <v>-2145.089999999851</v>
      </c>
      <c r="R774" s="135">
        <f t="shared" si="86"/>
        <v>539.72638308457715</v>
      </c>
    </row>
    <row r="775" spans="1:18" x14ac:dyDescent="0.35">
      <c r="A775" s="141">
        <v>7</v>
      </c>
      <c r="B775" s="142" t="s">
        <v>61</v>
      </c>
      <c r="C775" s="142" t="s">
        <v>492</v>
      </c>
      <c r="D775" s="142" t="s">
        <v>124</v>
      </c>
      <c r="E775" s="142" t="s">
        <v>493</v>
      </c>
      <c r="F775" s="142" t="s">
        <v>180</v>
      </c>
      <c r="G775" s="142" t="s">
        <v>1176</v>
      </c>
      <c r="H775" s="143">
        <v>4210</v>
      </c>
      <c r="I775" s="141">
        <v>3</v>
      </c>
      <c r="J775" s="146">
        <f>สกลนคร!F96</f>
        <v>167239.18</v>
      </c>
      <c r="K775" s="145">
        <f>สกลนคร!AG96</f>
        <v>213816.88</v>
      </c>
      <c r="L775" s="146">
        <f>สกลนคร!AH96</f>
        <v>2345001.25</v>
      </c>
      <c r="M775" s="146">
        <f>สกลนคร!AI96</f>
        <v>2230771.9200000004</v>
      </c>
      <c r="N775" s="142"/>
      <c r="O775" s="142"/>
      <c r="P775" s="142"/>
      <c r="Q775" s="134">
        <f t="shared" ref="Q775:Q838" si="93">L775-M775</f>
        <v>114229.32999999961</v>
      </c>
      <c r="R775" s="135">
        <f t="shared" ref="R775:R838" si="94">L775/H775</f>
        <v>557.00742280285033</v>
      </c>
    </row>
    <row r="776" spans="1:18" x14ac:dyDescent="0.35">
      <c r="A776" s="141">
        <v>8</v>
      </c>
      <c r="B776" s="142" t="s">
        <v>61</v>
      </c>
      <c r="C776" s="142" t="s">
        <v>492</v>
      </c>
      <c r="D776" s="142" t="s">
        <v>124</v>
      </c>
      <c r="E776" s="142" t="s">
        <v>493</v>
      </c>
      <c r="F776" s="142" t="s">
        <v>180</v>
      </c>
      <c r="G776" s="142" t="s">
        <v>1177</v>
      </c>
      <c r="H776" s="143">
        <v>3316</v>
      </c>
      <c r="I776" s="141">
        <v>3</v>
      </c>
      <c r="J776" s="146">
        <f>สกลนคร!F97</f>
        <v>183144.07</v>
      </c>
      <c r="K776" s="145">
        <f>สกลนคร!AG97</f>
        <v>278915.33</v>
      </c>
      <c r="L776" s="146">
        <f>สกลนคร!AH97</f>
        <v>2176102.98</v>
      </c>
      <c r="M776" s="146">
        <f>สกลนคร!AI97</f>
        <v>2070352.86</v>
      </c>
      <c r="N776" s="142"/>
      <c r="O776" s="142"/>
      <c r="P776" s="142"/>
      <c r="Q776" s="134">
        <f t="shared" si="93"/>
        <v>105750.11999999988</v>
      </c>
      <c r="R776" s="135">
        <f t="shared" si="94"/>
        <v>656.24335946924009</v>
      </c>
    </row>
    <row r="777" spans="1:18" x14ac:dyDescent="0.35">
      <c r="A777" s="141">
        <v>9</v>
      </c>
      <c r="B777" s="142" t="s">
        <v>61</v>
      </c>
      <c r="C777" s="142" t="s">
        <v>492</v>
      </c>
      <c r="D777" s="142" t="s">
        <v>124</v>
      </c>
      <c r="E777" s="142" t="s">
        <v>493</v>
      </c>
      <c r="F777" s="142" t="s">
        <v>180</v>
      </c>
      <c r="G777" s="142" t="s">
        <v>1178</v>
      </c>
      <c r="H777" s="143">
        <v>6867</v>
      </c>
      <c r="I777" s="141">
        <v>5</v>
      </c>
      <c r="J777" s="146">
        <f>สกลนคร!F98</f>
        <v>113730.67</v>
      </c>
      <c r="K777" s="145">
        <f>สกลนคร!AG98</f>
        <v>162117.01</v>
      </c>
      <c r="L777" s="146">
        <f>สกลนคร!AH98</f>
        <v>2224660.69</v>
      </c>
      <c r="M777" s="146">
        <f>สกลนคร!AI98</f>
        <v>2460690.73</v>
      </c>
      <c r="N777" s="142"/>
      <c r="O777" s="142"/>
      <c r="P777" s="142"/>
      <c r="Q777" s="134">
        <f t="shared" si="93"/>
        <v>-236030.04000000004</v>
      </c>
      <c r="R777" s="135">
        <f t="shared" si="94"/>
        <v>323.96398572884812</v>
      </c>
    </row>
    <row r="778" spans="1:18" x14ac:dyDescent="0.35">
      <c r="A778" s="141">
        <v>10</v>
      </c>
      <c r="B778" s="142" t="s">
        <v>61</v>
      </c>
      <c r="C778" s="142" t="s">
        <v>492</v>
      </c>
      <c r="D778" s="142" t="s">
        <v>124</v>
      </c>
      <c r="E778" s="142" t="s">
        <v>493</v>
      </c>
      <c r="F778" s="142" t="s">
        <v>180</v>
      </c>
      <c r="G778" s="142" t="s">
        <v>1179</v>
      </c>
      <c r="H778" s="143">
        <v>3657</v>
      </c>
      <c r="I778" s="141">
        <v>3</v>
      </c>
      <c r="J778" s="146">
        <f>สกลนคร!F99</f>
        <v>240729.1</v>
      </c>
      <c r="K778" s="145">
        <f>สกลนคร!AG99</f>
        <v>277272.23</v>
      </c>
      <c r="L778" s="146">
        <f>สกลนคร!AH99</f>
        <v>1606713.24</v>
      </c>
      <c r="M778" s="146">
        <f>สกลนคร!AI99</f>
        <v>1630767.79</v>
      </c>
      <c r="N778" s="142"/>
      <c r="O778" s="142"/>
      <c r="P778" s="142"/>
      <c r="Q778" s="134">
        <f t="shared" si="93"/>
        <v>-24054.550000000047</v>
      </c>
      <c r="R778" s="135">
        <f t="shared" si="94"/>
        <v>439.35281378178837</v>
      </c>
    </row>
    <row r="779" spans="1:18" x14ac:dyDescent="0.35">
      <c r="A779" s="141">
        <v>11</v>
      </c>
      <c r="B779" s="142" t="s">
        <v>61</v>
      </c>
      <c r="C779" s="142" t="s">
        <v>492</v>
      </c>
      <c r="D779" s="142" t="s">
        <v>124</v>
      </c>
      <c r="E779" s="142" t="s">
        <v>493</v>
      </c>
      <c r="F779" s="142" t="s">
        <v>180</v>
      </c>
      <c r="G779" s="142" t="s">
        <v>1180</v>
      </c>
      <c r="H779" s="143">
        <v>6817</v>
      </c>
      <c r="I779" s="141">
        <v>5</v>
      </c>
      <c r="J779" s="146">
        <f>สกลนคร!F100</f>
        <v>114317.98</v>
      </c>
      <c r="K779" s="145">
        <f>สกลนคร!AG100</f>
        <v>187273.96</v>
      </c>
      <c r="L779" s="146">
        <f>สกลนคร!AH100</f>
        <v>2414071.25</v>
      </c>
      <c r="M779" s="146">
        <f>สกลนคร!AI100</f>
        <v>2560517.71</v>
      </c>
      <c r="N779" s="142"/>
      <c r="O779" s="142"/>
      <c r="P779" s="142"/>
      <c r="Q779" s="134">
        <f t="shared" si="93"/>
        <v>-146446.45999999996</v>
      </c>
      <c r="R779" s="135">
        <f t="shared" si="94"/>
        <v>354.12516502860495</v>
      </c>
    </row>
    <row r="780" spans="1:18" x14ac:dyDescent="0.35">
      <c r="A780" s="141">
        <v>12</v>
      </c>
      <c r="B780" s="142" t="s">
        <v>61</v>
      </c>
      <c r="C780" s="142" t="s">
        <v>492</v>
      </c>
      <c r="D780" s="142" t="s">
        <v>124</v>
      </c>
      <c r="E780" s="142" t="s">
        <v>493</v>
      </c>
      <c r="F780" s="142" t="s">
        <v>180</v>
      </c>
      <c r="G780" s="142" t="s">
        <v>1181</v>
      </c>
      <c r="H780" s="143">
        <v>5077</v>
      </c>
      <c r="I780" s="141">
        <v>4</v>
      </c>
      <c r="J780" s="146">
        <f>สกลนคร!F101</f>
        <v>182563.27</v>
      </c>
      <c r="K780" s="145">
        <f>สกลนคร!AG101</f>
        <v>263568.99</v>
      </c>
      <c r="L780" s="146">
        <f>สกลนคร!AH101</f>
        <v>2822373.41</v>
      </c>
      <c r="M780" s="146">
        <f>สกลนคร!AI101</f>
        <v>3065185.97</v>
      </c>
      <c r="N780" s="142"/>
      <c r="O780" s="142"/>
      <c r="P780" s="142"/>
      <c r="Q780" s="134">
        <f t="shared" si="93"/>
        <v>-242812.56000000006</v>
      </c>
      <c r="R780" s="135">
        <f t="shared" si="94"/>
        <v>555.91361236950956</v>
      </c>
    </row>
    <row r="781" spans="1:18" x14ac:dyDescent="0.35">
      <c r="A781" s="141">
        <v>13</v>
      </c>
      <c r="B781" s="142" t="s">
        <v>61</v>
      </c>
      <c r="C781" s="142" t="s">
        <v>492</v>
      </c>
      <c r="D781" s="142" t="s">
        <v>124</v>
      </c>
      <c r="E781" s="142" t="s">
        <v>493</v>
      </c>
      <c r="F781" s="142" t="s">
        <v>180</v>
      </c>
      <c r="G781" s="142" t="s">
        <v>1182</v>
      </c>
      <c r="H781" s="143">
        <v>3046</v>
      </c>
      <c r="I781" s="141">
        <v>3</v>
      </c>
      <c r="J781" s="146">
        <f>สกลนคร!F102</f>
        <v>101504.33</v>
      </c>
      <c r="K781" s="145">
        <f>สกลนคร!AG102</f>
        <v>111285.07</v>
      </c>
      <c r="L781" s="146">
        <f>สกลนคร!AH102</f>
        <v>2164503.5099999998</v>
      </c>
      <c r="M781" s="146">
        <f>สกลนคร!AI102</f>
        <v>2170879.54</v>
      </c>
      <c r="N781" s="142"/>
      <c r="O781" s="142"/>
      <c r="P781" s="142"/>
      <c r="Q781" s="134">
        <f t="shared" si="93"/>
        <v>-6376.0300000002608</v>
      </c>
      <c r="R781" s="135">
        <f t="shared" si="94"/>
        <v>710.60522324359806</v>
      </c>
    </row>
    <row r="782" spans="1:18" x14ac:dyDescent="0.35">
      <c r="A782" s="141">
        <v>14</v>
      </c>
      <c r="B782" s="142" t="s">
        <v>61</v>
      </c>
      <c r="C782" s="142" t="s">
        <v>492</v>
      </c>
      <c r="D782" s="142" t="s">
        <v>124</v>
      </c>
      <c r="E782" s="142" t="s">
        <v>493</v>
      </c>
      <c r="F782" s="142" t="s">
        <v>180</v>
      </c>
      <c r="G782" s="142" t="s">
        <v>1183</v>
      </c>
      <c r="H782" s="143">
        <v>3486</v>
      </c>
      <c r="I782" s="141">
        <v>3</v>
      </c>
      <c r="J782" s="146">
        <f>สกลนคร!F103</f>
        <v>172593.67</v>
      </c>
      <c r="K782" s="145">
        <f>สกลนคร!AG103</f>
        <v>232741.83000000002</v>
      </c>
      <c r="L782" s="146">
        <f>สกลนคร!AH103</f>
        <v>1795641.51</v>
      </c>
      <c r="M782" s="146">
        <f>สกลนคร!AI103</f>
        <v>1739687.6800000002</v>
      </c>
      <c r="N782" s="142"/>
      <c r="O782" s="142"/>
      <c r="P782" s="142"/>
      <c r="Q782" s="134">
        <f t="shared" si="93"/>
        <v>55953.829999999842</v>
      </c>
      <c r="R782" s="135">
        <f t="shared" si="94"/>
        <v>515.10083476764203</v>
      </c>
    </row>
    <row r="783" spans="1:18" x14ac:dyDescent="0.35">
      <c r="A783" s="141">
        <v>15</v>
      </c>
      <c r="B783" s="142" t="s">
        <v>61</v>
      </c>
      <c r="C783" s="142" t="s">
        <v>492</v>
      </c>
      <c r="D783" s="142" t="s">
        <v>124</v>
      </c>
      <c r="E783" s="142" t="s">
        <v>493</v>
      </c>
      <c r="F783" s="142" t="s">
        <v>180</v>
      </c>
      <c r="G783" s="142" t="s">
        <v>1184</v>
      </c>
      <c r="H783" s="143">
        <v>4158</v>
      </c>
      <c r="I783" s="141">
        <v>3</v>
      </c>
      <c r="J783" s="146">
        <f>สกลนคร!F104</f>
        <v>309186.17</v>
      </c>
      <c r="K783" s="145">
        <f>สกลนคร!AG104</f>
        <v>422992.6</v>
      </c>
      <c r="L783" s="146">
        <f>สกลนคร!AH104</f>
        <v>2343074.81</v>
      </c>
      <c r="M783" s="146">
        <f>สกลนคร!AI104</f>
        <v>2252476.29</v>
      </c>
      <c r="N783" s="142"/>
      <c r="O783" s="142"/>
      <c r="P783" s="142"/>
      <c r="Q783" s="134">
        <f t="shared" si="93"/>
        <v>90598.520000000019</v>
      </c>
      <c r="R783" s="135">
        <f t="shared" si="94"/>
        <v>563.5100553150553</v>
      </c>
    </row>
    <row r="784" spans="1:18" x14ac:dyDescent="0.35">
      <c r="A784" s="141">
        <v>16</v>
      </c>
      <c r="B784" s="142" t="s">
        <v>61</v>
      </c>
      <c r="C784" s="142" t="s">
        <v>492</v>
      </c>
      <c r="D784" s="142" t="s">
        <v>124</v>
      </c>
      <c r="E784" s="142" t="s">
        <v>493</v>
      </c>
      <c r="F784" s="142" t="s">
        <v>180</v>
      </c>
      <c r="G784" s="142" t="s">
        <v>1185</v>
      </c>
      <c r="H784" s="143">
        <v>4935</v>
      </c>
      <c r="I784" s="141">
        <v>4</v>
      </c>
      <c r="J784" s="146">
        <f>สกลนคร!F105</f>
        <v>413753.51</v>
      </c>
      <c r="K784" s="145">
        <f>สกลนคร!AG105</f>
        <v>456288.70000000007</v>
      </c>
      <c r="L784" s="146">
        <f>สกลนคร!AH105</f>
        <v>2442939.0499999998</v>
      </c>
      <c r="M784" s="146">
        <f>สกลนคร!AI105</f>
        <v>2472274.36</v>
      </c>
      <c r="N784" s="142"/>
      <c r="O784" s="142"/>
      <c r="P784" s="142"/>
      <c r="Q784" s="134">
        <f t="shared" si="93"/>
        <v>-29335.310000000056</v>
      </c>
      <c r="R784" s="135">
        <f t="shared" si="94"/>
        <v>495.02311043566357</v>
      </c>
    </row>
    <row r="785" spans="1:18" x14ac:dyDescent="0.35">
      <c r="A785" s="141">
        <v>17</v>
      </c>
      <c r="B785" s="142" t="s">
        <v>61</v>
      </c>
      <c r="C785" s="142" t="s">
        <v>492</v>
      </c>
      <c r="D785" s="142" t="s">
        <v>124</v>
      </c>
      <c r="E785" s="142" t="s">
        <v>493</v>
      </c>
      <c r="F785" s="142" t="s">
        <v>180</v>
      </c>
      <c r="G785" s="142" t="s">
        <v>1186</v>
      </c>
      <c r="H785" s="143">
        <v>4567</v>
      </c>
      <c r="I785" s="141">
        <v>4</v>
      </c>
      <c r="J785" s="146">
        <f>สกลนคร!F106</f>
        <v>487905.37</v>
      </c>
      <c r="K785" s="145">
        <f>สกลนคร!AG106</f>
        <v>606849.37</v>
      </c>
      <c r="L785" s="146">
        <f>สกลนคร!AH106</f>
        <v>2205576.1799999997</v>
      </c>
      <c r="M785" s="146">
        <f>สกลนคร!AI106</f>
        <v>2370938.29</v>
      </c>
      <c r="N785" s="142"/>
      <c r="O785" s="142"/>
      <c r="P785" s="142"/>
      <c r="Q785" s="134">
        <f t="shared" si="93"/>
        <v>-165362.11000000034</v>
      </c>
      <c r="R785" s="135">
        <f t="shared" si="94"/>
        <v>482.93763520910875</v>
      </c>
    </row>
    <row r="786" spans="1:18" x14ac:dyDescent="0.35">
      <c r="A786" s="141">
        <v>18</v>
      </c>
      <c r="B786" s="142" t="s">
        <v>61</v>
      </c>
      <c r="C786" s="142" t="s">
        <v>492</v>
      </c>
      <c r="D786" s="142" t="s">
        <v>124</v>
      </c>
      <c r="E786" s="142" t="s">
        <v>493</v>
      </c>
      <c r="F786" s="142" t="s">
        <v>180</v>
      </c>
      <c r="G786" s="142" t="s">
        <v>1187</v>
      </c>
      <c r="H786" s="143">
        <v>2903</v>
      </c>
      <c r="I786" s="141">
        <v>2</v>
      </c>
      <c r="J786" s="146">
        <f>สกลนคร!F107</f>
        <v>314818.73</v>
      </c>
      <c r="K786" s="145">
        <f>สกลนคร!AG107</f>
        <v>361807.52999999997</v>
      </c>
      <c r="L786" s="146">
        <f>สกลนคร!AH107</f>
        <v>2109040.5999999996</v>
      </c>
      <c r="M786" s="146">
        <f>สกลนคร!AI107</f>
        <v>2126564.98</v>
      </c>
      <c r="N786" s="142"/>
      <c r="O786" s="142"/>
      <c r="P786" s="142"/>
      <c r="Q786" s="134">
        <f t="shared" si="93"/>
        <v>-17524.380000000354</v>
      </c>
      <c r="R786" s="135">
        <f t="shared" si="94"/>
        <v>726.50382363072674</v>
      </c>
    </row>
    <row r="787" spans="1:18" x14ac:dyDescent="0.35">
      <c r="A787" s="141">
        <v>19</v>
      </c>
      <c r="B787" s="142" t="s">
        <v>61</v>
      </c>
      <c r="C787" s="142" t="s">
        <v>492</v>
      </c>
      <c r="D787" s="142" t="s">
        <v>124</v>
      </c>
      <c r="E787" s="142" t="s">
        <v>493</v>
      </c>
      <c r="F787" s="142" t="s">
        <v>180</v>
      </c>
      <c r="G787" s="142" t="s">
        <v>1188</v>
      </c>
      <c r="H787" s="143">
        <v>3112</v>
      </c>
      <c r="I787" s="141">
        <v>3</v>
      </c>
      <c r="J787" s="146">
        <f>สกลนคร!F108</f>
        <v>172164.8</v>
      </c>
      <c r="K787" s="145">
        <f>สกลนคร!AG108</f>
        <v>279516.92</v>
      </c>
      <c r="L787" s="146">
        <f>สกลนคร!AH108</f>
        <v>1278882.0099999998</v>
      </c>
      <c r="M787" s="146">
        <f>สกลนคร!AI108</f>
        <v>1338126.7799999998</v>
      </c>
      <c r="N787" s="142"/>
      <c r="O787" s="142"/>
      <c r="P787" s="142"/>
      <c r="Q787" s="134">
        <f t="shared" si="93"/>
        <v>-59244.770000000019</v>
      </c>
      <c r="R787" s="135">
        <f t="shared" si="94"/>
        <v>410.95180269922872</v>
      </c>
    </row>
    <row r="788" spans="1:18" s="153" customFormat="1" x14ac:dyDescent="0.35">
      <c r="A788" s="147">
        <v>8</v>
      </c>
      <c r="B788" s="148" t="s">
        <v>61</v>
      </c>
      <c r="C788" s="148"/>
      <c r="D788" s="148"/>
      <c r="E788" s="148" t="s">
        <v>77</v>
      </c>
      <c r="F788" s="148"/>
      <c r="G788" s="148" t="s">
        <v>495</v>
      </c>
      <c r="H788" s="154">
        <f>SUM(H770:H787)</f>
        <v>77963</v>
      </c>
      <c r="I788" s="147"/>
      <c r="J788" s="150">
        <f>SUM(J769:J787)</f>
        <v>3874692.4600000004</v>
      </c>
      <c r="K788" s="150">
        <f t="shared" ref="K788:M788" si="95">SUM(K769:K787)</f>
        <v>5243407.82</v>
      </c>
      <c r="L788" s="150">
        <f t="shared" si="95"/>
        <v>39923278.629999995</v>
      </c>
      <c r="M788" s="150">
        <f t="shared" si="95"/>
        <v>40415350.669999994</v>
      </c>
      <c r="N788" s="148">
        <v>18</v>
      </c>
      <c r="O788" s="148">
        <v>18</v>
      </c>
      <c r="P788" s="148">
        <f>N788-O788</f>
        <v>0</v>
      </c>
      <c r="Q788" s="151">
        <f t="shared" si="93"/>
        <v>-492072.03999999911</v>
      </c>
      <c r="R788" s="152">
        <f>L788/H788</f>
        <v>512.07981516873383</v>
      </c>
    </row>
    <row r="789" spans="1:18" x14ac:dyDescent="0.35">
      <c r="A789" s="141">
        <v>1</v>
      </c>
      <c r="B789" s="142" t="s">
        <v>61</v>
      </c>
      <c r="C789" s="142" t="s">
        <v>496</v>
      </c>
      <c r="D789" s="142" t="s">
        <v>129</v>
      </c>
      <c r="E789" s="142" t="s">
        <v>497</v>
      </c>
      <c r="F789" s="142" t="s">
        <v>210</v>
      </c>
      <c r="G789" s="142" t="s">
        <v>498</v>
      </c>
      <c r="H789" s="143"/>
      <c r="I789" s="141"/>
      <c r="J789" s="144"/>
      <c r="K789" s="145"/>
      <c r="L789" s="146"/>
      <c r="M789" s="146"/>
      <c r="N789" s="142"/>
      <c r="O789" s="142"/>
      <c r="P789" s="142"/>
    </row>
    <row r="790" spans="1:18" x14ac:dyDescent="0.35">
      <c r="A790" s="141">
        <v>2</v>
      </c>
      <c r="B790" s="142" t="s">
        <v>61</v>
      </c>
      <c r="C790" s="142" t="s">
        <v>496</v>
      </c>
      <c r="D790" s="142" t="s">
        <v>129</v>
      </c>
      <c r="E790" s="142" t="s">
        <v>497</v>
      </c>
      <c r="F790" s="142" t="s">
        <v>180</v>
      </c>
      <c r="G790" s="142" t="s">
        <v>1189</v>
      </c>
      <c r="H790" s="143">
        <v>2783</v>
      </c>
      <c r="I790" s="141">
        <v>2</v>
      </c>
      <c r="J790" s="146">
        <f>สกลนคร!F109</f>
        <v>261175.38</v>
      </c>
      <c r="K790" s="145">
        <f>สกลนคร!AG109</f>
        <v>285229.38</v>
      </c>
      <c r="L790" s="146">
        <f>สกลนคร!AH109</f>
        <v>2034584.93</v>
      </c>
      <c r="M790" s="146">
        <f>สกลนคร!AI109</f>
        <v>1993040.57</v>
      </c>
      <c r="N790" s="142"/>
      <c r="O790" s="142"/>
      <c r="P790" s="142"/>
      <c r="Q790" s="134">
        <f t="shared" si="93"/>
        <v>41544.35999999987</v>
      </c>
      <c r="R790" s="135">
        <f t="shared" si="94"/>
        <v>731.0761516349263</v>
      </c>
    </row>
    <row r="791" spans="1:18" x14ac:dyDescent="0.35">
      <c r="A791" s="141">
        <v>3</v>
      </c>
      <c r="B791" s="142" t="s">
        <v>61</v>
      </c>
      <c r="C791" s="142" t="s">
        <v>496</v>
      </c>
      <c r="D791" s="142" t="s">
        <v>129</v>
      </c>
      <c r="E791" s="142" t="s">
        <v>497</v>
      </c>
      <c r="F791" s="142" t="s">
        <v>180</v>
      </c>
      <c r="G791" s="142" t="s">
        <v>1190</v>
      </c>
      <c r="H791" s="143">
        <v>3884</v>
      </c>
      <c r="I791" s="141">
        <v>3</v>
      </c>
      <c r="J791" s="146">
        <f>สกลนคร!F110</f>
        <v>336692.2</v>
      </c>
      <c r="K791" s="145">
        <f>สกลนคร!AG110</f>
        <v>378607.38</v>
      </c>
      <c r="L791" s="146">
        <f>สกลนคร!AH110</f>
        <v>2648833.13</v>
      </c>
      <c r="M791" s="146">
        <f>สกลนคร!AI110</f>
        <v>2431207.2200000002</v>
      </c>
      <c r="N791" s="142"/>
      <c r="O791" s="142"/>
      <c r="P791" s="142"/>
      <c r="Q791" s="134">
        <f t="shared" si="93"/>
        <v>217625.90999999968</v>
      </c>
      <c r="R791" s="135">
        <f t="shared" si="94"/>
        <v>681.98587281153448</v>
      </c>
    </row>
    <row r="792" spans="1:18" x14ac:dyDescent="0.35">
      <c r="A792" s="141">
        <v>4</v>
      </c>
      <c r="B792" s="142" t="s">
        <v>61</v>
      </c>
      <c r="C792" s="142" t="s">
        <v>496</v>
      </c>
      <c r="D792" s="142" t="s">
        <v>129</v>
      </c>
      <c r="E792" s="142" t="s">
        <v>497</v>
      </c>
      <c r="F792" s="142" t="s">
        <v>180</v>
      </c>
      <c r="G792" s="142" t="s">
        <v>1191</v>
      </c>
      <c r="H792" s="143">
        <v>4358</v>
      </c>
      <c r="I792" s="141">
        <v>3</v>
      </c>
      <c r="J792" s="146">
        <f>สกลนคร!F111</f>
        <v>283740.57</v>
      </c>
      <c r="K792" s="145">
        <f>สกลนคร!AG111</f>
        <v>330623.18</v>
      </c>
      <c r="L792" s="146">
        <f>สกลนคร!AH111</f>
        <v>2803448.61</v>
      </c>
      <c r="M792" s="146">
        <f>สกลนคร!AI111</f>
        <v>2730950.6999999997</v>
      </c>
      <c r="N792" s="142"/>
      <c r="O792" s="142"/>
      <c r="P792" s="142"/>
      <c r="Q792" s="134">
        <f t="shared" si="93"/>
        <v>72497.910000000149</v>
      </c>
      <c r="R792" s="135">
        <f t="shared" si="94"/>
        <v>643.28788664525007</v>
      </c>
    </row>
    <row r="793" spans="1:18" x14ac:dyDescent="0.35">
      <c r="A793" s="141">
        <v>5</v>
      </c>
      <c r="B793" s="142" t="s">
        <v>61</v>
      </c>
      <c r="C793" s="142" t="s">
        <v>496</v>
      </c>
      <c r="D793" s="142" t="s">
        <v>129</v>
      </c>
      <c r="E793" s="142" t="s">
        <v>497</v>
      </c>
      <c r="F793" s="142" t="s">
        <v>180</v>
      </c>
      <c r="G793" s="142" t="s">
        <v>1192</v>
      </c>
      <c r="H793" s="143">
        <v>1985</v>
      </c>
      <c r="I793" s="141">
        <v>2</v>
      </c>
      <c r="J793" s="146">
        <f>สกลนคร!F112</f>
        <v>103671.97</v>
      </c>
      <c r="K793" s="145">
        <f>สกลนคร!AG112</f>
        <v>124085.93</v>
      </c>
      <c r="L793" s="146">
        <f>สกลนคร!AH112</f>
        <v>2075841.1099999999</v>
      </c>
      <c r="M793" s="146">
        <f>สกลนคร!AI112</f>
        <v>2151042.2399999998</v>
      </c>
      <c r="N793" s="142"/>
      <c r="O793" s="142"/>
      <c r="P793" s="142"/>
      <c r="Q793" s="134">
        <f t="shared" si="93"/>
        <v>-75201.129999999888</v>
      </c>
      <c r="R793" s="135">
        <f t="shared" si="94"/>
        <v>1045.7637833753147</v>
      </c>
    </row>
    <row r="794" spans="1:18" x14ac:dyDescent="0.35">
      <c r="A794" s="141">
        <v>6</v>
      </c>
      <c r="B794" s="142" t="s">
        <v>61</v>
      </c>
      <c r="C794" s="142" t="s">
        <v>496</v>
      </c>
      <c r="D794" s="142" t="s">
        <v>129</v>
      </c>
      <c r="E794" s="142" t="s">
        <v>497</v>
      </c>
      <c r="F794" s="142" t="s">
        <v>180</v>
      </c>
      <c r="G794" s="142" t="s">
        <v>1193</v>
      </c>
      <c r="H794" s="143">
        <v>4265</v>
      </c>
      <c r="I794" s="141">
        <v>3</v>
      </c>
      <c r="J794" s="146">
        <f>สกลนคร!F113</f>
        <v>256324.58</v>
      </c>
      <c r="K794" s="145">
        <f>สกลนคร!AG113</f>
        <v>274253.95999999996</v>
      </c>
      <c r="L794" s="146">
        <f>สกลนคร!AH113</f>
        <v>2177741.4800000004</v>
      </c>
      <c r="M794" s="146">
        <f>สกลนคร!AI113</f>
        <v>2014064.9400000002</v>
      </c>
      <c r="N794" s="142"/>
      <c r="O794" s="142"/>
      <c r="P794" s="142"/>
      <c r="Q794" s="134">
        <f t="shared" si="93"/>
        <v>163676.54000000027</v>
      </c>
      <c r="R794" s="135">
        <f t="shared" si="94"/>
        <v>510.60761547479495</v>
      </c>
    </row>
    <row r="795" spans="1:18" x14ac:dyDescent="0.35">
      <c r="A795" s="141">
        <v>7</v>
      </c>
      <c r="B795" s="142" t="s">
        <v>61</v>
      </c>
      <c r="C795" s="142" t="s">
        <v>496</v>
      </c>
      <c r="D795" s="142" t="s">
        <v>129</v>
      </c>
      <c r="E795" s="142" t="s">
        <v>497</v>
      </c>
      <c r="F795" s="142" t="s">
        <v>180</v>
      </c>
      <c r="G795" s="142" t="s">
        <v>1194</v>
      </c>
      <c r="H795" s="143">
        <v>2947</v>
      </c>
      <c r="I795" s="141">
        <v>2</v>
      </c>
      <c r="J795" s="146">
        <f>สกลนคร!F114</f>
        <v>336870.42</v>
      </c>
      <c r="K795" s="145">
        <f>สกลนคร!AG114</f>
        <v>372045.01</v>
      </c>
      <c r="L795" s="146">
        <f>สกลนคร!AH114</f>
        <v>1801218.15</v>
      </c>
      <c r="M795" s="146">
        <f>สกลนคร!AI114</f>
        <v>1682191.35</v>
      </c>
      <c r="N795" s="142"/>
      <c r="O795" s="142"/>
      <c r="P795" s="142"/>
      <c r="Q795" s="134">
        <f t="shared" si="93"/>
        <v>119026.79999999981</v>
      </c>
      <c r="R795" s="135">
        <f t="shared" si="94"/>
        <v>611.20398710553104</v>
      </c>
    </row>
    <row r="796" spans="1:18" s="153" customFormat="1" x14ac:dyDescent="0.35">
      <c r="A796" s="147">
        <v>9</v>
      </c>
      <c r="B796" s="148" t="s">
        <v>61</v>
      </c>
      <c r="C796" s="148"/>
      <c r="D796" s="148"/>
      <c r="E796" s="148" t="s">
        <v>77</v>
      </c>
      <c r="F796" s="148"/>
      <c r="G796" s="148" t="s">
        <v>499</v>
      </c>
      <c r="H796" s="154">
        <f>SUM(H790:H795)</f>
        <v>20222</v>
      </c>
      <c r="I796" s="147"/>
      <c r="J796" s="150">
        <f>SUM(J789:J795)</f>
        <v>1578475.12</v>
      </c>
      <c r="K796" s="150">
        <f t="shared" ref="K796:M796" si="96">SUM(K789:K795)</f>
        <v>1764844.8399999999</v>
      </c>
      <c r="L796" s="150">
        <f t="shared" si="96"/>
        <v>13541667.41</v>
      </c>
      <c r="M796" s="150">
        <f t="shared" si="96"/>
        <v>13002497.02</v>
      </c>
      <c r="N796" s="148">
        <v>6</v>
      </c>
      <c r="O796" s="148">
        <v>6</v>
      </c>
      <c r="P796" s="148">
        <f>N796-O796</f>
        <v>0</v>
      </c>
      <c r="Q796" s="151">
        <f t="shared" si="93"/>
        <v>539170.3900000006</v>
      </c>
      <c r="R796" s="152">
        <f>L796/H796</f>
        <v>669.65025269508453</v>
      </c>
    </row>
    <row r="797" spans="1:18" x14ac:dyDescent="0.35">
      <c r="A797" s="141">
        <v>1</v>
      </c>
      <c r="B797" s="142" t="s">
        <v>61</v>
      </c>
      <c r="C797" s="142" t="s">
        <v>500</v>
      </c>
      <c r="D797" s="142" t="s">
        <v>134</v>
      </c>
      <c r="E797" s="142" t="s">
        <v>501</v>
      </c>
      <c r="F797" s="142" t="s">
        <v>210</v>
      </c>
      <c r="G797" s="142" t="s">
        <v>502</v>
      </c>
      <c r="H797" s="143"/>
      <c r="I797" s="141"/>
      <c r="J797" s="144"/>
      <c r="K797" s="145"/>
      <c r="L797" s="146"/>
      <c r="M797" s="146"/>
      <c r="N797" s="142"/>
      <c r="O797" s="142"/>
      <c r="P797" s="142"/>
    </row>
    <row r="798" spans="1:18" x14ac:dyDescent="0.35">
      <c r="A798" s="141">
        <v>2</v>
      </c>
      <c r="B798" s="142" t="s">
        <v>61</v>
      </c>
      <c r="C798" s="142" t="s">
        <v>500</v>
      </c>
      <c r="D798" s="142" t="s">
        <v>134</v>
      </c>
      <c r="E798" s="142" t="s">
        <v>501</v>
      </c>
      <c r="F798" s="142" t="s">
        <v>180</v>
      </c>
      <c r="G798" s="142" t="s">
        <v>1195</v>
      </c>
      <c r="H798" s="143">
        <v>4403</v>
      </c>
      <c r="I798" s="141">
        <v>3</v>
      </c>
      <c r="J798" s="146">
        <f>สกลนคร!F115</f>
        <v>238527.51</v>
      </c>
      <c r="K798" s="145">
        <f>สกลนคร!AG115</f>
        <v>279291.3</v>
      </c>
      <c r="L798" s="146">
        <f>สกลนคร!AH115</f>
        <v>2903087.31</v>
      </c>
      <c r="M798" s="146">
        <f>สกลนคร!AI115</f>
        <v>2785583.02</v>
      </c>
      <c r="N798" s="142"/>
      <c r="O798" s="142"/>
      <c r="P798" s="142"/>
      <c r="Q798" s="134">
        <f t="shared" si="93"/>
        <v>117504.29000000004</v>
      </c>
      <c r="R798" s="135">
        <f t="shared" si="94"/>
        <v>659.34301839654779</v>
      </c>
    </row>
    <row r="799" spans="1:18" x14ac:dyDescent="0.35">
      <c r="A799" s="141">
        <v>3</v>
      </c>
      <c r="B799" s="142" t="s">
        <v>61</v>
      </c>
      <c r="C799" s="142" t="s">
        <v>500</v>
      </c>
      <c r="D799" s="142" t="s">
        <v>134</v>
      </c>
      <c r="E799" s="142" t="s">
        <v>501</v>
      </c>
      <c r="F799" s="142" t="s">
        <v>180</v>
      </c>
      <c r="G799" s="142" t="s">
        <v>1196</v>
      </c>
      <c r="H799" s="143">
        <v>5267</v>
      </c>
      <c r="I799" s="141">
        <v>4</v>
      </c>
      <c r="J799" s="146">
        <f>สกลนคร!F116</f>
        <v>450443.69</v>
      </c>
      <c r="K799" s="145">
        <f>สกลนคร!AG116</f>
        <v>469885.39999999997</v>
      </c>
      <c r="L799" s="146">
        <f>สกลนคร!AH116</f>
        <v>2687730.9400000004</v>
      </c>
      <c r="M799" s="146">
        <f>สกลนคร!AI116</f>
        <v>2511084.73</v>
      </c>
      <c r="N799" s="142"/>
      <c r="O799" s="142"/>
      <c r="P799" s="142"/>
      <c r="Q799" s="134">
        <f t="shared" si="93"/>
        <v>176646.21000000043</v>
      </c>
      <c r="R799" s="135">
        <f t="shared" si="94"/>
        <v>510.2963622555535</v>
      </c>
    </row>
    <row r="800" spans="1:18" x14ac:dyDescent="0.35">
      <c r="A800" s="141">
        <v>4</v>
      </c>
      <c r="B800" s="142" t="s">
        <v>61</v>
      </c>
      <c r="C800" s="142" t="s">
        <v>500</v>
      </c>
      <c r="D800" s="142" t="s">
        <v>134</v>
      </c>
      <c r="E800" s="142" t="s">
        <v>501</v>
      </c>
      <c r="F800" s="142" t="s">
        <v>180</v>
      </c>
      <c r="G800" s="142" t="s">
        <v>1197</v>
      </c>
      <c r="H800" s="143">
        <v>5254</v>
      </c>
      <c r="I800" s="141">
        <v>4</v>
      </c>
      <c r="J800" s="146">
        <f>สกลนคร!F117</f>
        <v>569086.71</v>
      </c>
      <c r="K800" s="145">
        <f>สกลนคร!AG117</f>
        <v>588615.02999999991</v>
      </c>
      <c r="L800" s="146">
        <f>สกลนคร!AH117</f>
        <v>2696604.2</v>
      </c>
      <c r="M800" s="146">
        <f>สกลนคร!AI117</f>
        <v>2843733.81</v>
      </c>
      <c r="N800" s="142"/>
      <c r="O800" s="142"/>
      <c r="P800" s="142"/>
      <c r="Q800" s="134">
        <f t="shared" si="93"/>
        <v>-147129.60999999987</v>
      </c>
      <c r="R800" s="135">
        <f t="shared" si="94"/>
        <v>513.24784925770848</v>
      </c>
    </row>
    <row r="801" spans="1:18" x14ac:dyDescent="0.35">
      <c r="A801" s="141">
        <v>5</v>
      </c>
      <c r="B801" s="142" t="s">
        <v>61</v>
      </c>
      <c r="C801" s="142" t="s">
        <v>500</v>
      </c>
      <c r="D801" s="142" t="s">
        <v>134</v>
      </c>
      <c r="E801" s="142" t="s">
        <v>501</v>
      </c>
      <c r="F801" s="142" t="s">
        <v>180</v>
      </c>
      <c r="G801" s="142" t="s">
        <v>1198</v>
      </c>
      <c r="H801" s="143">
        <v>3104</v>
      </c>
      <c r="I801" s="141">
        <v>3</v>
      </c>
      <c r="J801" s="146">
        <f>สกลนคร!F118</f>
        <v>503023.39</v>
      </c>
      <c r="K801" s="145">
        <f>สกลนคร!AG118</f>
        <v>542933.35</v>
      </c>
      <c r="L801" s="146">
        <f>สกลนคร!AH118</f>
        <v>2242279.9300000002</v>
      </c>
      <c r="M801" s="146">
        <f>สกลนคร!AI118</f>
        <v>2291280.2199999997</v>
      </c>
      <c r="N801" s="142"/>
      <c r="O801" s="142"/>
      <c r="P801" s="142"/>
      <c r="Q801" s="134">
        <f t="shared" si="93"/>
        <v>-49000.289999999572</v>
      </c>
      <c r="R801" s="135">
        <f t="shared" si="94"/>
        <v>722.38399806701034</v>
      </c>
    </row>
    <row r="802" spans="1:18" x14ac:dyDescent="0.35">
      <c r="A802" s="141">
        <v>6</v>
      </c>
      <c r="B802" s="142" t="s">
        <v>61</v>
      </c>
      <c r="C802" s="142" t="s">
        <v>500</v>
      </c>
      <c r="D802" s="142" t="s">
        <v>134</v>
      </c>
      <c r="E802" s="142" t="s">
        <v>501</v>
      </c>
      <c r="F802" s="142" t="s">
        <v>180</v>
      </c>
      <c r="G802" s="142" t="s">
        <v>1199</v>
      </c>
      <c r="H802" s="143">
        <v>5560</v>
      </c>
      <c r="I802" s="141">
        <v>4</v>
      </c>
      <c r="J802" s="146">
        <f>สกลนคร!F119</f>
        <v>793964.93</v>
      </c>
      <c r="K802" s="145">
        <f>สกลนคร!AG119</f>
        <v>811406.96000000008</v>
      </c>
      <c r="L802" s="146">
        <f>สกลนคร!AH119</f>
        <v>2684847.31</v>
      </c>
      <c r="M802" s="146">
        <f>สกลนคร!AI119</f>
        <v>2662023.4900000002</v>
      </c>
      <c r="N802" s="142"/>
      <c r="O802" s="142"/>
      <c r="P802" s="142"/>
      <c r="Q802" s="134">
        <f t="shared" si="93"/>
        <v>22823.819999999832</v>
      </c>
      <c r="R802" s="135">
        <f t="shared" si="94"/>
        <v>482.8862068345324</v>
      </c>
    </row>
    <row r="803" spans="1:18" x14ac:dyDescent="0.35">
      <c r="A803" s="141">
        <v>7</v>
      </c>
      <c r="B803" s="142" t="s">
        <v>61</v>
      </c>
      <c r="C803" s="142" t="s">
        <v>500</v>
      </c>
      <c r="D803" s="142" t="s">
        <v>134</v>
      </c>
      <c r="E803" s="142" t="s">
        <v>501</v>
      </c>
      <c r="F803" s="142" t="s">
        <v>180</v>
      </c>
      <c r="G803" s="142" t="s">
        <v>1200</v>
      </c>
      <c r="H803" s="143">
        <v>4224</v>
      </c>
      <c r="I803" s="141">
        <v>3</v>
      </c>
      <c r="J803" s="146">
        <f>สกลนคร!F120</f>
        <v>827251.87</v>
      </c>
      <c r="K803" s="145">
        <f>สกลนคร!AG120</f>
        <v>848912.99</v>
      </c>
      <c r="L803" s="146">
        <f>สกลนคร!AH120</f>
        <v>2485317.7599999998</v>
      </c>
      <c r="M803" s="146">
        <f>สกลนคร!AI120</f>
        <v>2421204.21</v>
      </c>
      <c r="N803" s="142"/>
      <c r="O803" s="142"/>
      <c r="P803" s="142"/>
      <c r="Q803" s="134">
        <f t="shared" si="93"/>
        <v>64113.549999999814</v>
      </c>
      <c r="R803" s="135">
        <f t="shared" si="94"/>
        <v>588.38015151515151</v>
      </c>
    </row>
    <row r="804" spans="1:18" x14ac:dyDescent="0.35">
      <c r="A804" s="141">
        <v>8</v>
      </c>
      <c r="B804" s="142" t="s">
        <v>61</v>
      </c>
      <c r="C804" s="142" t="s">
        <v>500</v>
      </c>
      <c r="D804" s="142" t="s">
        <v>134</v>
      </c>
      <c r="E804" s="142" t="s">
        <v>501</v>
      </c>
      <c r="F804" s="142" t="s">
        <v>180</v>
      </c>
      <c r="G804" s="142" t="s">
        <v>1201</v>
      </c>
      <c r="H804" s="143">
        <v>6946</v>
      </c>
      <c r="I804" s="141">
        <v>5</v>
      </c>
      <c r="J804" s="146">
        <f>สกลนคร!F121</f>
        <v>708831.89</v>
      </c>
      <c r="K804" s="145">
        <f>สกลนคร!AG121</f>
        <v>748551.56</v>
      </c>
      <c r="L804" s="146">
        <f>สกลนคร!AH121</f>
        <v>3477152.91</v>
      </c>
      <c r="M804" s="146">
        <f>สกลนคร!AI121</f>
        <v>3026165.04</v>
      </c>
      <c r="N804" s="142"/>
      <c r="O804" s="142"/>
      <c r="P804" s="142"/>
      <c r="Q804" s="134">
        <f t="shared" si="93"/>
        <v>450987.87000000011</v>
      </c>
      <c r="R804" s="135">
        <f t="shared" si="94"/>
        <v>500.59788511373455</v>
      </c>
    </row>
    <row r="805" spans="1:18" x14ac:dyDescent="0.35">
      <c r="A805" s="141">
        <v>9</v>
      </c>
      <c r="B805" s="142" t="s">
        <v>61</v>
      </c>
      <c r="C805" s="142" t="s">
        <v>500</v>
      </c>
      <c r="D805" s="142" t="s">
        <v>134</v>
      </c>
      <c r="E805" s="142" t="s">
        <v>501</v>
      </c>
      <c r="F805" s="142" t="s">
        <v>180</v>
      </c>
      <c r="G805" s="142" t="s">
        <v>1202</v>
      </c>
      <c r="H805" s="143">
        <v>4263</v>
      </c>
      <c r="I805" s="141">
        <v>3</v>
      </c>
      <c r="J805" s="146">
        <f>สกลนคร!F122</f>
        <v>541793.5</v>
      </c>
      <c r="K805" s="145">
        <f>สกลนคร!AG122</f>
        <v>576338.55000000005</v>
      </c>
      <c r="L805" s="146">
        <f>สกลนคร!AH122</f>
        <v>2507822.8199999998</v>
      </c>
      <c r="M805" s="146">
        <f>สกลนคร!AI122</f>
        <v>2436832.86</v>
      </c>
      <c r="N805" s="142"/>
      <c r="O805" s="142"/>
      <c r="P805" s="142"/>
      <c r="Q805" s="134">
        <f t="shared" si="93"/>
        <v>70989.959999999963</v>
      </c>
      <c r="R805" s="135">
        <f t="shared" si="94"/>
        <v>588.27652357494719</v>
      </c>
    </row>
    <row r="806" spans="1:18" x14ac:dyDescent="0.35">
      <c r="A806" s="141">
        <v>10</v>
      </c>
      <c r="B806" s="142" t="s">
        <v>61</v>
      </c>
      <c r="C806" s="142" t="s">
        <v>500</v>
      </c>
      <c r="D806" s="142" t="s">
        <v>134</v>
      </c>
      <c r="E806" s="142" t="s">
        <v>501</v>
      </c>
      <c r="F806" s="142" t="s">
        <v>180</v>
      </c>
      <c r="G806" s="142" t="s">
        <v>1203</v>
      </c>
      <c r="H806" s="143">
        <v>3035</v>
      </c>
      <c r="I806" s="141">
        <v>3</v>
      </c>
      <c r="J806" s="146">
        <f>สกลนคร!F123</f>
        <v>457874.72</v>
      </c>
      <c r="K806" s="145">
        <f>สกลนคร!AG123</f>
        <v>484820.77999999997</v>
      </c>
      <c r="L806" s="146">
        <f>สกลนคร!AH123</f>
        <v>1900722.4100000001</v>
      </c>
      <c r="M806" s="146">
        <f>สกลนคร!AI123</f>
        <v>1923460.67</v>
      </c>
      <c r="N806" s="142"/>
      <c r="O806" s="142"/>
      <c r="P806" s="142"/>
      <c r="Q806" s="134">
        <f t="shared" si="93"/>
        <v>-22738.259999999776</v>
      </c>
      <c r="R806" s="135">
        <f t="shared" si="94"/>
        <v>626.26768039538717</v>
      </c>
    </row>
    <row r="807" spans="1:18" x14ac:dyDescent="0.35">
      <c r="A807" s="141">
        <v>11</v>
      </c>
      <c r="B807" s="142" t="s">
        <v>61</v>
      </c>
      <c r="C807" s="142" t="s">
        <v>500</v>
      </c>
      <c r="D807" s="142" t="s">
        <v>134</v>
      </c>
      <c r="E807" s="142" t="s">
        <v>501</v>
      </c>
      <c r="F807" s="142" t="s">
        <v>180</v>
      </c>
      <c r="G807" s="142" t="s">
        <v>1204</v>
      </c>
      <c r="H807" s="143">
        <v>3444</v>
      </c>
      <c r="I807" s="141">
        <v>3</v>
      </c>
      <c r="J807" s="146">
        <f>สกลนคร!F124</f>
        <v>448216.47</v>
      </c>
      <c r="K807" s="145">
        <f>สกลนคร!AG124</f>
        <v>479845.74</v>
      </c>
      <c r="L807" s="146">
        <f>สกลนคร!AH124</f>
        <v>1993464.11</v>
      </c>
      <c r="M807" s="146">
        <f>สกลนคร!AI124</f>
        <v>1982305.72</v>
      </c>
      <c r="N807" s="142"/>
      <c r="O807" s="142"/>
      <c r="P807" s="142"/>
      <c r="Q807" s="134">
        <f t="shared" si="93"/>
        <v>11158.39000000013</v>
      </c>
      <c r="R807" s="135">
        <f t="shared" si="94"/>
        <v>578.82233159117311</v>
      </c>
    </row>
    <row r="808" spans="1:18" s="153" customFormat="1" x14ac:dyDescent="0.35">
      <c r="A808" s="147">
        <v>10</v>
      </c>
      <c r="B808" s="148" t="s">
        <v>61</v>
      </c>
      <c r="C808" s="148"/>
      <c r="D808" s="148"/>
      <c r="E808" s="148" t="s">
        <v>77</v>
      </c>
      <c r="F808" s="148"/>
      <c r="G808" s="148" t="s">
        <v>503</v>
      </c>
      <c r="H808" s="154">
        <f>SUM(H797:H807)</f>
        <v>45500</v>
      </c>
      <c r="I808" s="147"/>
      <c r="J808" s="150">
        <f>SUM(J797:J807)</f>
        <v>5539014.6799999997</v>
      </c>
      <c r="K808" s="150">
        <f t="shared" ref="K808:M808" si="97">SUM(K797:K807)</f>
        <v>5830601.6600000001</v>
      </c>
      <c r="L808" s="150">
        <f t="shared" si="97"/>
        <v>25579029.699999999</v>
      </c>
      <c r="M808" s="150">
        <f t="shared" si="97"/>
        <v>24883673.769999996</v>
      </c>
      <c r="N808" s="148">
        <v>10</v>
      </c>
      <c r="O808" s="148">
        <v>10</v>
      </c>
      <c r="P808" s="148">
        <f>N808-O808</f>
        <v>0</v>
      </c>
      <c r="Q808" s="151">
        <f t="shared" si="93"/>
        <v>695355.93000000343</v>
      </c>
      <c r="R808" s="152">
        <f>L808/H808</f>
        <v>562.17647692307696</v>
      </c>
    </row>
    <row r="809" spans="1:18" x14ac:dyDescent="0.35">
      <c r="A809" s="141">
        <v>1</v>
      </c>
      <c r="B809" s="142" t="s">
        <v>61</v>
      </c>
      <c r="C809" s="142" t="s">
        <v>504</v>
      </c>
      <c r="D809" s="142" t="s">
        <v>138</v>
      </c>
      <c r="E809" s="142" t="s">
        <v>505</v>
      </c>
      <c r="F809" s="142" t="s">
        <v>210</v>
      </c>
      <c r="G809" s="142" t="s">
        <v>506</v>
      </c>
      <c r="H809" s="143"/>
      <c r="I809" s="141"/>
      <c r="J809" s="144"/>
      <c r="K809" s="145"/>
      <c r="L809" s="146"/>
      <c r="M809" s="146"/>
      <c r="N809" s="142"/>
      <c r="O809" s="142"/>
      <c r="P809" s="142"/>
    </row>
    <row r="810" spans="1:18" x14ac:dyDescent="0.35">
      <c r="A810" s="141">
        <v>2</v>
      </c>
      <c r="B810" s="142" t="s">
        <v>61</v>
      </c>
      <c r="C810" s="142" t="s">
        <v>504</v>
      </c>
      <c r="D810" s="142" t="s">
        <v>138</v>
      </c>
      <c r="E810" s="142" t="s">
        <v>505</v>
      </c>
      <c r="F810" s="142" t="s">
        <v>180</v>
      </c>
      <c r="G810" s="142" t="s">
        <v>1205</v>
      </c>
      <c r="H810" s="143">
        <v>2224</v>
      </c>
      <c r="I810" s="141">
        <v>2</v>
      </c>
      <c r="J810" s="146">
        <f>สกลนคร!F125</f>
        <v>201811.42</v>
      </c>
      <c r="K810" s="145">
        <f>สกลนคร!AG125</f>
        <v>281508.52</v>
      </c>
      <c r="L810" s="146">
        <f>สกลนคร!AH125</f>
        <v>1688092.02</v>
      </c>
      <c r="M810" s="146">
        <f>สกลนคร!AI125</f>
        <v>1701209.2399999998</v>
      </c>
      <c r="N810" s="142"/>
      <c r="O810" s="142"/>
      <c r="P810" s="142"/>
      <c r="Q810" s="134">
        <f t="shared" si="93"/>
        <v>-13117.219999999739</v>
      </c>
      <c r="R810" s="135">
        <f t="shared" si="94"/>
        <v>759.03418165467622</v>
      </c>
    </row>
    <row r="811" spans="1:18" x14ac:dyDescent="0.35">
      <c r="A811" s="141">
        <v>3</v>
      </c>
      <c r="B811" s="142" t="s">
        <v>61</v>
      </c>
      <c r="C811" s="142" t="s">
        <v>504</v>
      </c>
      <c r="D811" s="142" t="s">
        <v>138</v>
      </c>
      <c r="E811" s="142" t="s">
        <v>505</v>
      </c>
      <c r="F811" s="142" t="s">
        <v>180</v>
      </c>
      <c r="G811" s="142" t="s">
        <v>1206</v>
      </c>
      <c r="H811" s="143">
        <v>6948</v>
      </c>
      <c r="I811" s="141">
        <v>5</v>
      </c>
      <c r="J811" s="146">
        <f>สกลนคร!F126</f>
        <v>165799.85</v>
      </c>
      <c r="K811" s="145">
        <f>สกลนคร!AG126</f>
        <v>250086.46000000002</v>
      </c>
      <c r="L811" s="146">
        <f>สกลนคร!AH126</f>
        <v>3798189.59</v>
      </c>
      <c r="M811" s="146">
        <f>สกลนคร!AI126</f>
        <v>3558006.94</v>
      </c>
      <c r="N811" s="142"/>
      <c r="O811" s="142"/>
      <c r="P811" s="142"/>
      <c r="Q811" s="134">
        <f t="shared" si="93"/>
        <v>240182.64999999991</v>
      </c>
      <c r="R811" s="135">
        <f t="shared" si="94"/>
        <v>546.65941134139314</v>
      </c>
    </row>
    <row r="812" spans="1:18" x14ac:dyDescent="0.35">
      <c r="A812" s="141">
        <v>4</v>
      </c>
      <c r="B812" s="142" t="s">
        <v>61</v>
      </c>
      <c r="C812" s="142" t="s">
        <v>504</v>
      </c>
      <c r="D812" s="142" t="s">
        <v>138</v>
      </c>
      <c r="E812" s="142" t="s">
        <v>505</v>
      </c>
      <c r="F812" s="142" t="s">
        <v>180</v>
      </c>
      <c r="G812" s="142" t="s">
        <v>1207</v>
      </c>
      <c r="H812" s="143">
        <v>2265</v>
      </c>
      <c r="I812" s="141">
        <v>2</v>
      </c>
      <c r="J812" s="146">
        <f>สกลนคร!F127</f>
        <v>169050.67</v>
      </c>
      <c r="K812" s="145">
        <f>สกลนคร!AG127</f>
        <v>156557.67000000001</v>
      </c>
      <c r="L812" s="146">
        <f>สกลนคร!AH127</f>
        <v>1654451.23</v>
      </c>
      <c r="M812" s="146">
        <f>สกลนคร!AI127</f>
        <v>1675386.93</v>
      </c>
      <c r="N812" s="142"/>
      <c r="O812" s="142"/>
      <c r="P812" s="142"/>
      <c r="Q812" s="134">
        <f t="shared" si="93"/>
        <v>-20935.699999999953</v>
      </c>
      <c r="R812" s="135">
        <f t="shared" si="94"/>
        <v>730.44204415011041</v>
      </c>
    </row>
    <row r="813" spans="1:18" x14ac:dyDescent="0.35">
      <c r="A813" s="141">
        <v>5</v>
      </c>
      <c r="B813" s="142" t="s">
        <v>61</v>
      </c>
      <c r="C813" s="142" t="s">
        <v>504</v>
      </c>
      <c r="D813" s="142" t="s">
        <v>138</v>
      </c>
      <c r="E813" s="142" t="s">
        <v>505</v>
      </c>
      <c r="F813" s="142" t="s">
        <v>180</v>
      </c>
      <c r="G813" s="142" t="s">
        <v>1208</v>
      </c>
      <c r="H813" s="143">
        <v>4502</v>
      </c>
      <c r="I813" s="141">
        <v>4</v>
      </c>
      <c r="J813" s="146">
        <f>สกลนคร!F128</f>
        <v>317464.48</v>
      </c>
      <c r="K813" s="145">
        <f>สกลนคร!AG128</f>
        <v>411820.05</v>
      </c>
      <c r="L813" s="146">
        <f>สกลนคร!AH128</f>
        <v>3055909.87</v>
      </c>
      <c r="M813" s="146">
        <f>สกลนคร!AI128</f>
        <v>2950548.5399999996</v>
      </c>
      <c r="N813" s="142"/>
      <c r="O813" s="142"/>
      <c r="P813" s="142"/>
      <c r="Q813" s="134">
        <f t="shared" si="93"/>
        <v>105361.33000000054</v>
      </c>
      <c r="R813" s="135">
        <f t="shared" si="94"/>
        <v>678.78939804531319</v>
      </c>
    </row>
    <row r="814" spans="1:18" x14ac:dyDescent="0.35">
      <c r="A814" s="141">
        <v>6</v>
      </c>
      <c r="B814" s="142" t="s">
        <v>61</v>
      </c>
      <c r="C814" s="142" t="s">
        <v>504</v>
      </c>
      <c r="D814" s="142" t="s">
        <v>138</v>
      </c>
      <c r="E814" s="142" t="s">
        <v>505</v>
      </c>
      <c r="F814" s="142" t="s">
        <v>180</v>
      </c>
      <c r="G814" s="142" t="s">
        <v>1209</v>
      </c>
      <c r="H814" s="143">
        <v>6455</v>
      </c>
      <c r="I814" s="141">
        <v>5</v>
      </c>
      <c r="J814" s="146">
        <f>สกลนคร!F129</f>
        <v>848434.1</v>
      </c>
      <c r="K814" s="145">
        <f>สกลนคร!AG129</f>
        <v>921578.64</v>
      </c>
      <c r="L814" s="146">
        <f>สกลนคร!AH129</f>
        <v>3070575.54</v>
      </c>
      <c r="M814" s="146">
        <f>สกลนคร!AI129</f>
        <v>2868425.91</v>
      </c>
      <c r="N814" s="142"/>
      <c r="O814" s="142"/>
      <c r="P814" s="142"/>
      <c r="Q814" s="134">
        <f t="shared" si="93"/>
        <v>202149.62999999989</v>
      </c>
      <c r="R814" s="135">
        <f t="shared" si="94"/>
        <v>475.68947172734318</v>
      </c>
    </row>
    <row r="815" spans="1:18" x14ac:dyDescent="0.35">
      <c r="A815" s="141">
        <v>7</v>
      </c>
      <c r="B815" s="142" t="s">
        <v>61</v>
      </c>
      <c r="C815" s="142" t="s">
        <v>504</v>
      </c>
      <c r="D815" s="142" t="s">
        <v>138</v>
      </c>
      <c r="E815" s="142" t="s">
        <v>505</v>
      </c>
      <c r="F815" s="142" t="s">
        <v>180</v>
      </c>
      <c r="G815" s="142" t="s">
        <v>1210</v>
      </c>
      <c r="H815" s="143">
        <v>1661</v>
      </c>
      <c r="I815" s="141">
        <v>2</v>
      </c>
      <c r="J815" s="146">
        <f>สกลนคร!F130</f>
        <v>95549.02</v>
      </c>
      <c r="K815" s="145">
        <f>สกลนคร!AG130</f>
        <v>125461.85999999999</v>
      </c>
      <c r="L815" s="146">
        <f>สกลนคร!AH130</f>
        <v>1656251.3900000001</v>
      </c>
      <c r="M815" s="146">
        <f>สกลนคร!AI130</f>
        <v>1681396.4700000002</v>
      </c>
      <c r="N815" s="142"/>
      <c r="O815" s="142"/>
      <c r="P815" s="142"/>
      <c r="Q815" s="134">
        <f t="shared" si="93"/>
        <v>-25145.080000000075</v>
      </c>
      <c r="R815" s="135">
        <f t="shared" si="94"/>
        <v>997.14111378687551</v>
      </c>
    </row>
    <row r="816" spans="1:18" x14ac:dyDescent="0.35">
      <c r="A816" s="141">
        <v>8</v>
      </c>
      <c r="B816" s="142" t="s">
        <v>61</v>
      </c>
      <c r="C816" s="142" t="s">
        <v>504</v>
      </c>
      <c r="D816" s="142" t="s">
        <v>138</v>
      </c>
      <c r="E816" s="142" t="s">
        <v>505</v>
      </c>
      <c r="F816" s="142" t="s">
        <v>180</v>
      </c>
      <c r="G816" s="142" t="s">
        <v>1211</v>
      </c>
      <c r="H816" s="143">
        <v>1935</v>
      </c>
      <c r="I816" s="141">
        <v>2</v>
      </c>
      <c r="J816" s="146">
        <f>สกลนคร!F131</f>
        <v>234768.72</v>
      </c>
      <c r="K816" s="145">
        <f>สกลนคร!AG131</f>
        <v>272786.13</v>
      </c>
      <c r="L816" s="146">
        <f>สกลนคร!AH131</f>
        <v>1528724.63</v>
      </c>
      <c r="M816" s="146">
        <f>สกลนคร!AI131</f>
        <v>1559330.19</v>
      </c>
      <c r="N816" s="142"/>
      <c r="O816" s="142"/>
      <c r="P816" s="142"/>
      <c r="Q816" s="134">
        <f t="shared" si="93"/>
        <v>-30605.560000000056</v>
      </c>
      <c r="R816" s="135">
        <f t="shared" si="94"/>
        <v>790.03856847545217</v>
      </c>
    </row>
    <row r="817" spans="1:18" x14ac:dyDescent="0.35">
      <c r="A817" s="141">
        <v>9</v>
      </c>
      <c r="B817" s="142" t="s">
        <v>61</v>
      </c>
      <c r="C817" s="142" t="s">
        <v>504</v>
      </c>
      <c r="D817" s="142" t="s">
        <v>138</v>
      </c>
      <c r="E817" s="142" t="s">
        <v>505</v>
      </c>
      <c r="F817" s="142" t="s">
        <v>180</v>
      </c>
      <c r="G817" s="142" t="s">
        <v>1212</v>
      </c>
      <c r="H817" s="143">
        <v>4296</v>
      </c>
      <c r="I817" s="141">
        <v>3</v>
      </c>
      <c r="J817" s="146">
        <f>สกลนคร!F132</f>
        <v>374019.58</v>
      </c>
      <c r="K817" s="145">
        <f>สกลนคร!AG132</f>
        <v>397601.6</v>
      </c>
      <c r="L817" s="146">
        <f>สกลนคร!AH132</f>
        <v>2435408.52</v>
      </c>
      <c r="M817" s="146">
        <f>สกลนคร!AI132</f>
        <v>2350631.39</v>
      </c>
      <c r="N817" s="142"/>
      <c r="O817" s="142"/>
      <c r="P817" s="142"/>
      <c r="Q817" s="134">
        <f t="shared" si="93"/>
        <v>84777.129999999888</v>
      </c>
      <c r="R817" s="135">
        <f t="shared" si="94"/>
        <v>566.90142458100559</v>
      </c>
    </row>
    <row r="818" spans="1:18" x14ac:dyDescent="0.35">
      <c r="A818" s="141">
        <v>10</v>
      </c>
      <c r="B818" s="142" t="s">
        <v>61</v>
      </c>
      <c r="C818" s="142" t="s">
        <v>504</v>
      </c>
      <c r="D818" s="142" t="s">
        <v>138</v>
      </c>
      <c r="E818" s="142" t="s">
        <v>505</v>
      </c>
      <c r="F818" s="142" t="s">
        <v>180</v>
      </c>
      <c r="G818" s="142" t="s">
        <v>1213</v>
      </c>
      <c r="H818" s="143">
        <v>4985</v>
      </c>
      <c r="I818" s="141">
        <v>4</v>
      </c>
      <c r="J818" s="146">
        <f>สกลนคร!F133</f>
        <v>464529.3</v>
      </c>
      <c r="K818" s="145">
        <f>สกลนคร!AG133</f>
        <v>573737.09</v>
      </c>
      <c r="L818" s="146">
        <f>สกลนคร!AH133</f>
        <v>2346365.34</v>
      </c>
      <c r="M818" s="146">
        <f>สกลนคร!AI133</f>
        <v>2522807.17</v>
      </c>
      <c r="N818" s="142"/>
      <c r="O818" s="142"/>
      <c r="P818" s="142"/>
      <c r="Q818" s="134">
        <f t="shared" si="93"/>
        <v>-176441.83000000007</v>
      </c>
      <c r="R818" s="135">
        <f t="shared" si="94"/>
        <v>470.68512337011032</v>
      </c>
    </row>
    <row r="819" spans="1:18" x14ac:dyDescent="0.35">
      <c r="A819" s="141">
        <v>11</v>
      </c>
      <c r="B819" s="142" t="s">
        <v>61</v>
      </c>
      <c r="C819" s="142" t="s">
        <v>504</v>
      </c>
      <c r="D819" s="142" t="s">
        <v>138</v>
      </c>
      <c r="E819" s="142" t="s">
        <v>505</v>
      </c>
      <c r="F819" s="142" t="s">
        <v>180</v>
      </c>
      <c r="G819" s="142" t="s">
        <v>1214</v>
      </c>
      <c r="H819" s="143">
        <v>6488</v>
      </c>
      <c r="I819" s="141">
        <v>5</v>
      </c>
      <c r="J819" s="146">
        <f>สกลนคร!F134</f>
        <v>221175.29</v>
      </c>
      <c r="K819" s="145">
        <f>สกลนคร!AG134</f>
        <v>349538.56</v>
      </c>
      <c r="L819" s="146">
        <f>สกลนคร!AH134</f>
        <v>2394937.7400000002</v>
      </c>
      <c r="M819" s="146">
        <f>สกลนคร!AI134</f>
        <v>2643837.41</v>
      </c>
      <c r="N819" s="142"/>
      <c r="O819" s="142"/>
      <c r="P819" s="142"/>
      <c r="Q819" s="134">
        <f t="shared" si="93"/>
        <v>-248899.66999999993</v>
      </c>
      <c r="R819" s="135">
        <f t="shared" si="94"/>
        <v>369.13343711467326</v>
      </c>
    </row>
    <row r="820" spans="1:18" x14ac:dyDescent="0.35">
      <c r="A820" s="141">
        <v>12</v>
      </c>
      <c r="B820" s="142" t="s">
        <v>61</v>
      </c>
      <c r="C820" s="142" t="s">
        <v>504</v>
      </c>
      <c r="D820" s="142" t="s">
        <v>138</v>
      </c>
      <c r="E820" s="142" t="s">
        <v>505</v>
      </c>
      <c r="F820" s="142" t="s">
        <v>180</v>
      </c>
      <c r="G820" s="142" t="s">
        <v>1215</v>
      </c>
      <c r="H820" s="143">
        <v>789</v>
      </c>
      <c r="I820" s="141">
        <v>1</v>
      </c>
      <c r="J820" s="146">
        <f>สกลนคร!F135</f>
        <v>88763.97</v>
      </c>
      <c r="K820" s="145">
        <f>สกลนคร!AG135</f>
        <v>81072.820000000007</v>
      </c>
      <c r="L820" s="146">
        <f>สกลนคร!AH135</f>
        <v>1512258.99</v>
      </c>
      <c r="M820" s="146">
        <f>สกลนคร!AI135</f>
        <v>1526727.8199999998</v>
      </c>
      <c r="N820" s="142"/>
      <c r="O820" s="142"/>
      <c r="P820" s="142"/>
      <c r="Q820" s="134">
        <f t="shared" si="93"/>
        <v>-14468.829999999842</v>
      </c>
      <c r="R820" s="135">
        <f t="shared" si="94"/>
        <v>1916.6780608365018</v>
      </c>
    </row>
    <row r="821" spans="1:18" s="153" customFormat="1" x14ac:dyDescent="0.35">
      <c r="A821" s="147">
        <v>11</v>
      </c>
      <c r="B821" s="148" t="s">
        <v>61</v>
      </c>
      <c r="C821" s="148"/>
      <c r="D821" s="148"/>
      <c r="E821" s="148" t="s">
        <v>77</v>
      </c>
      <c r="F821" s="148"/>
      <c r="G821" s="148" t="s">
        <v>507</v>
      </c>
      <c r="H821" s="154">
        <f>SUM(H809:H820)</f>
        <v>42548</v>
      </c>
      <c r="I821" s="147"/>
      <c r="J821" s="150">
        <f>SUM(J809:J820)</f>
        <v>3181366.4</v>
      </c>
      <c r="K821" s="150">
        <f t="shared" ref="K821:M821" si="98">SUM(K809:K820)</f>
        <v>3821749.3999999994</v>
      </c>
      <c r="L821" s="150">
        <f t="shared" si="98"/>
        <v>25141164.859999996</v>
      </c>
      <c r="M821" s="150">
        <f t="shared" si="98"/>
        <v>25038308.010000002</v>
      </c>
      <c r="N821" s="148">
        <v>11</v>
      </c>
      <c r="O821" s="148">
        <v>11</v>
      </c>
      <c r="P821" s="148">
        <f>N821-O821</f>
        <v>0</v>
      </c>
      <c r="Q821" s="151">
        <f t="shared" si="93"/>
        <v>102856.84999999404</v>
      </c>
      <c r="R821" s="152">
        <f>L821/H821</f>
        <v>590.8894627244523</v>
      </c>
    </row>
    <row r="822" spans="1:18" x14ac:dyDescent="0.35">
      <c r="A822" s="141">
        <v>1</v>
      </c>
      <c r="B822" s="142" t="s">
        <v>61</v>
      </c>
      <c r="C822" s="142" t="s">
        <v>508</v>
      </c>
      <c r="D822" s="142" t="s">
        <v>154</v>
      </c>
      <c r="E822" s="142" t="s">
        <v>509</v>
      </c>
      <c r="F822" s="142" t="s">
        <v>210</v>
      </c>
      <c r="G822" s="142" t="s">
        <v>510</v>
      </c>
      <c r="H822" s="143"/>
      <c r="I822" s="141"/>
      <c r="J822" s="144"/>
      <c r="K822" s="145"/>
      <c r="L822" s="146"/>
      <c r="M822" s="146"/>
      <c r="N822" s="142"/>
      <c r="O822" s="142"/>
      <c r="P822" s="142"/>
    </row>
    <row r="823" spans="1:18" x14ac:dyDescent="0.35">
      <c r="A823" s="141">
        <v>2</v>
      </c>
      <c r="B823" s="142" t="s">
        <v>61</v>
      </c>
      <c r="C823" s="142" t="s">
        <v>508</v>
      </c>
      <c r="D823" s="142" t="s">
        <v>154</v>
      </c>
      <c r="E823" s="142" t="s">
        <v>509</v>
      </c>
      <c r="F823" s="142" t="s">
        <v>180</v>
      </c>
      <c r="G823" s="142" t="s">
        <v>1216</v>
      </c>
      <c r="H823" s="143">
        <v>8307</v>
      </c>
      <c r="I823" s="141">
        <v>5</v>
      </c>
      <c r="J823" s="146">
        <f>สกลนคร!F136</f>
        <v>984925.87</v>
      </c>
      <c r="K823" s="145">
        <f>สกลนคร!AG136</f>
        <v>1123495.6399999999</v>
      </c>
      <c r="L823" s="146">
        <f>สกลนคร!AH136</f>
        <v>5111673.67</v>
      </c>
      <c r="M823" s="146">
        <f>สกลนคร!AI136</f>
        <v>4285544.22</v>
      </c>
      <c r="N823" s="142"/>
      <c r="O823" s="142"/>
      <c r="P823" s="142"/>
      <c r="Q823" s="134">
        <f t="shared" si="93"/>
        <v>826129.45000000019</v>
      </c>
      <c r="R823" s="135">
        <f t="shared" si="94"/>
        <v>615.34533164800769</v>
      </c>
    </row>
    <row r="824" spans="1:18" x14ac:dyDescent="0.35">
      <c r="A824" s="141">
        <v>3</v>
      </c>
      <c r="B824" s="142" t="s">
        <v>61</v>
      </c>
      <c r="C824" s="142" t="s">
        <v>508</v>
      </c>
      <c r="D824" s="142" t="s">
        <v>154</v>
      </c>
      <c r="E824" s="142" t="s">
        <v>509</v>
      </c>
      <c r="F824" s="142" t="s">
        <v>180</v>
      </c>
      <c r="G824" s="142" t="s">
        <v>1217</v>
      </c>
      <c r="H824" s="143">
        <v>4857</v>
      </c>
      <c r="I824" s="141">
        <v>4</v>
      </c>
      <c r="J824" s="146">
        <f>สกลนคร!F137</f>
        <v>407466.53</v>
      </c>
      <c r="K824" s="145">
        <f>สกลนคร!AG137</f>
        <v>596513.36</v>
      </c>
      <c r="L824" s="146">
        <f>สกลนคร!AH137</f>
        <v>3544651.24</v>
      </c>
      <c r="M824" s="146">
        <f>สกลนคร!AI137</f>
        <v>3174871.8899999997</v>
      </c>
      <c r="N824" s="142"/>
      <c r="O824" s="142"/>
      <c r="P824" s="142"/>
      <c r="Q824" s="134">
        <f t="shared" si="93"/>
        <v>369779.35000000056</v>
      </c>
      <c r="R824" s="135">
        <f t="shared" si="94"/>
        <v>729.80260242948327</v>
      </c>
    </row>
    <row r="825" spans="1:18" x14ac:dyDescent="0.35">
      <c r="A825" s="141">
        <v>4</v>
      </c>
      <c r="B825" s="142" t="s">
        <v>61</v>
      </c>
      <c r="C825" s="142" t="s">
        <v>508</v>
      </c>
      <c r="D825" s="142" t="s">
        <v>154</v>
      </c>
      <c r="E825" s="142" t="s">
        <v>509</v>
      </c>
      <c r="F825" s="142" t="s">
        <v>180</v>
      </c>
      <c r="G825" s="142" t="s">
        <v>1218</v>
      </c>
      <c r="H825" s="143">
        <v>4343</v>
      </c>
      <c r="I825" s="141">
        <v>3</v>
      </c>
      <c r="J825" s="146">
        <f>สกลนคร!F138</f>
        <v>428743.82</v>
      </c>
      <c r="K825" s="145">
        <f>สกลนคร!AG138</f>
        <v>599646.07000000007</v>
      </c>
      <c r="L825" s="146">
        <f>สกลนคร!AH138</f>
        <v>2976525.05</v>
      </c>
      <c r="M825" s="146">
        <f>สกลนคร!AI138</f>
        <v>2847509.1900000004</v>
      </c>
      <c r="N825" s="142"/>
      <c r="O825" s="142"/>
      <c r="P825" s="142"/>
      <c r="Q825" s="134">
        <f t="shared" si="93"/>
        <v>129015.8599999994</v>
      </c>
      <c r="R825" s="135">
        <f t="shared" si="94"/>
        <v>685.36151277918486</v>
      </c>
    </row>
    <row r="826" spans="1:18" x14ac:dyDescent="0.35">
      <c r="A826" s="141">
        <v>5</v>
      </c>
      <c r="B826" s="142" t="s">
        <v>61</v>
      </c>
      <c r="C826" s="142" t="s">
        <v>508</v>
      </c>
      <c r="D826" s="142" t="s">
        <v>154</v>
      </c>
      <c r="E826" s="142" t="s">
        <v>509</v>
      </c>
      <c r="F826" s="142" t="s">
        <v>180</v>
      </c>
      <c r="G826" s="142" t="s">
        <v>1219</v>
      </c>
      <c r="H826" s="143">
        <v>4628</v>
      </c>
      <c r="I826" s="141">
        <v>4</v>
      </c>
      <c r="J826" s="146">
        <f>สกลนคร!F139</f>
        <v>637978.25</v>
      </c>
      <c r="K826" s="145">
        <f>สกลนคร!AG139</f>
        <v>737006.72</v>
      </c>
      <c r="L826" s="146">
        <f>สกลนคร!AH139</f>
        <v>2132818.35</v>
      </c>
      <c r="M826" s="146">
        <f>สกลนคร!AI139</f>
        <v>1770113.2100000002</v>
      </c>
      <c r="N826" s="142"/>
      <c r="O826" s="142"/>
      <c r="P826" s="142"/>
      <c r="Q826" s="134">
        <f t="shared" si="93"/>
        <v>362705.1399999999</v>
      </c>
      <c r="R826" s="135">
        <f t="shared" si="94"/>
        <v>460.85098314606745</v>
      </c>
    </row>
    <row r="827" spans="1:18" x14ac:dyDescent="0.35">
      <c r="A827" s="141">
        <v>6</v>
      </c>
      <c r="B827" s="142" t="s">
        <v>61</v>
      </c>
      <c r="C827" s="142" t="s">
        <v>508</v>
      </c>
      <c r="D827" s="142" t="s">
        <v>154</v>
      </c>
      <c r="E827" s="142" t="s">
        <v>509</v>
      </c>
      <c r="F827" s="142" t="s">
        <v>180</v>
      </c>
      <c r="G827" s="142" t="s">
        <v>1220</v>
      </c>
      <c r="H827" s="143">
        <v>5183</v>
      </c>
      <c r="I827" s="141">
        <v>4</v>
      </c>
      <c r="J827" s="146">
        <f>สกลนคร!F140</f>
        <v>619738.66</v>
      </c>
      <c r="K827" s="145">
        <f>สกลนคร!AG140</f>
        <v>730877.02</v>
      </c>
      <c r="L827" s="146">
        <f>สกลนคร!AH140</f>
        <v>3371781.21</v>
      </c>
      <c r="M827" s="146">
        <f>สกลนคร!AI140</f>
        <v>2976424.4800000004</v>
      </c>
      <c r="N827" s="142"/>
      <c r="O827" s="142"/>
      <c r="P827" s="142"/>
      <c r="Q827" s="134">
        <f t="shared" si="93"/>
        <v>395356.72999999952</v>
      </c>
      <c r="R827" s="135">
        <f t="shared" si="94"/>
        <v>650.54624927648081</v>
      </c>
    </row>
    <row r="828" spans="1:18" x14ac:dyDescent="0.35">
      <c r="A828" s="141">
        <v>7</v>
      </c>
      <c r="B828" s="142" t="s">
        <v>61</v>
      </c>
      <c r="C828" s="142" t="s">
        <v>508</v>
      </c>
      <c r="D828" s="142" t="s">
        <v>154</v>
      </c>
      <c r="E828" s="142" t="s">
        <v>509</v>
      </c>
      <c r="F828" s="142" t="s">
        <v>180</v>
      </c>
      <c r="G828" s="142" t="s">
        <v>1221</v>
      </c>
      <c r="H828" s="143">
        <v>3400</v>
      </c>
      <c r="I828" s="141">
        <v>3</v>
      </c>
      <c r="J828" s="146">
        <f>สกลนคร!F141</f>
        <v>798754.53</v>
      </c>
      <c r="K828" s="145">
        <f>สกลนคร!AG141</f>
        <v>931666.48</v>
      </c>
      <c r="L828" s="146">
        <f>สกลนคร!AH141</f>
        <v>3159514.6399999997</v>
      </c>
      <c r="M828" s="146">
        <f>สกลนคร!AI141</f>
        <v>2341345.7999999998</v>
      </c>
      <c r="N828" s="142"/>
      <c r="O828" s="142"/>
      <c r="P828" s="142"/>
      <c r="Q828" s="134">
        <f t="shared" si="93"/>
        <v>818168.83999999985</v>
      </c>
      <c r="R828" s="135">
        <f t="shared" si="94"/>
        <v>929.26901176470574</v>
      </c>
    </row>
    <row r="829" spans="1:18" x14ac:dyDescent="0.35">
      <c r="A829" s="141">
        <v>8</v>
      </c>
      <c r="B829" s="142" t="s">
        <v>61</v>
      </c>
      <c r="C829" s="142" t="s">
        <v>508</v>
      </c>
      <c r="D829" s="142" t="s">
        <v>154</v>
      </c>
      <c r="E829" s="142" t="s">
        <v>509</v>
      </c>
      <c r="F829" s="142" t="s">
        <v>180</v>
      </c>
      <c r="G829" s="142" t="s">
        <v>1222</v>
      </c>
      <c r="H829" s="143">
        <v>7272</v>
      </c>
      <c r="I829" s="141">
        <v>5</v>
      </c>
      <c r="J829" s="146">
        <f>สกลนคร!F142</f>
        <v>862884.25</v>
      </c>
      <c r="K829" s="145">
        <f>สกลนคร!AG142</f>
        <v>1127480.72</v>
      </c>
      <c r="L829" s="146">
        <f>สกลนคร!AH142</f>
        <v>3255297.3200000003</v>
      </c>
      <c r="M829" s="146">
        <f>สกลนคร!AI142</f>
        <v>2294095.2900000005</v>
      </c>
      <c r="N829" s="142"/>
      <c r="O829" s="142"/>
      <c r="P829" s="142"/>
      <c r="Q829" s="134">
        <f t="shared" si="93"/>
        <v>961202.0299999998</v>
      </c>
      <c r="R829" s="135">
        <f t="shared" si="94"/>
        <v>447.6481463146315</v>
      </c>
    </row>
    <row r="830" spans="1:18" x14ac:dyDescent="0.35">
      <c r="A830" s="141">
        <v>9</v>
      </c>
      <c r="B830" s="142" t="s">
        <v>61</v>
      </c>
      <c r="C830" s="142" t="s">
        <v>508</v>
      </c>
      <c r="D830" s="142" t="s">
        <v>154</v>
      </c>
      <c r="E830" s="142" t="s">
        <v>509</v>
      </c>
      <c r="F830" s="142" t="s">
        <v>180</v>
      </c>
      <c r="G830" s="142" t="s">
        <v>1223</v>
      </c>
      <c r="H830" s="143">
        <v>4130</v>
      </c>
      <c r="I830" s="141">
        <v>3</v>
      </c>
      <c r="J830" s="146">
        <f>สกลนคร!F143</f>
        <v>502407.34</v>
      </c>
      <c r="K830" s="145">
        <f>สกลนคร!AG143</f>
        <v>538090.74000000011</v>
      </c>
      <c r="L830" s="146">
        <f>สกลนคร!AH143</f>
        <v>3218895.36</v>
      </c>
      <c r="M830" s="146">
        <f>สกลนคร!AI143</f>
        <v>2834701.74</v>
      </c>
      <c r="N830" s="142"/>
      <c r="O830" s="142"/>
      <c r="P830" s="142"/>
      <c r="Q830" s="134">
        <f t="shared" si="93"/>
        <v>384193.61999999965</v>
      </c>
      <c r="R830" s="135">
        <f t="shared" si="94"/>
        <v>779.39354963680387</v>
      </c>
    </row>
    <row r="831" spans="1:18" x14ac:dyDescent="0.35">
      <c r="A831" s="141">
        <v>10</v>
      </c>
      <c r="B831" s="142" t="s">
        <v>61</v>
      </c>
      <c r="C831" s="142" t="s">
        <v>508</v>
      </c>
      <c r="D831" s="142" t="s">
        <v>154</v>
      </c>
      <c r="E831" s="142" t="s">
        <v>509</v>
      </c>
      <c r="F831" s="142" t="s">
        <v>180</v>
      </c>
      <c r="G831" s="142" t="s">
        <v>1224</v>
      </c>
      <c r="H831" s="143">
        <v>3177</v>
      </c>
      <c r="I831" s="141">
        <v>3</v>
      </c>
      <c r="J831" s="146">
        <f>สกลนคร!F144</f>
        <v>882085.71</v>
      </c>
      <c r="K831" s="145">
        <f>สกลนคร!AG144</f>
        <v>927443.75</v>
      </c>
      <c r="L831" s="146">
        <f>สกลนคร!AH144</f>
        <v>3176417.21</v>
      </c>
      <c r="M831" s="146">
        <f>สกลนคร!AI144</f>
        <v>2476574.84</v>
      </c>
      <c r="N831" s="142"/>
      <c r="O831" s="142"/>
      <c r="P831" s="142"/>
      <c r="Q831" s="134">
        <f t="shared" si="93"/>
        <v>699842.37000000011</v>
      </c>
      <c r="R831" s="135">
        <f t="shared" si="94"/>
        <v>999.81655964746619</v>
      </c>
    </row>
    <row r="832" spans="1:18" x14ac:dyDescent="0.35">
      <c r="A832" s="141">
        <v>11</v>
      </c>
      <c r="B832" s="142" t="s">
        <v>61</v>
      </c>
      <c r="C832" s="142" t="s">
        <v>508</v>
      </c>
      <c r="D832" s="142" t="s">
        <v>154</v>
      </c>
      <c r="E832" s="142" t="s">
        <v>509</v>
      </c>
      <c r="F832" s="142" t="s">
        <v>180</v>
      </c>
      <c r="G832" s="142" t="s">
        <v>1225</v>
      </c>
      <c r="H832" s="143">
        <v>5043</v>
      </c>
      <c r="I832" s="141">
        <v>4</v>
      </c>
      <c r="J832" s="146">
        <f>สกลนคร!F145</f>
        <v>537173.79</v>
      </c>
      <c r="K832" s="145">
        <f>สกลนคร!AG145</f>
        <v>570939.86</v>
      </c>
      <c r="L832" s="146">
        <f>สกลนคร!AH145</f>
        <v>3954196.0900000003</v>
      </c>
      <c r="M832" s="146">
        <f>สกลนคร!AI145</f>
        <v>3347122.3800000004</v>
      </c>
      <c r="N832" s="142"/>
      <c r="O832" s="142"/>
      <c r="P832" s="142"/>
      <c r="Q832" s="134">
        <f t="shared" si="93"/>
        <v>607073.71</v>
      </c>
      <c r="R832" s="135">
        <f t="shared" si="94"/>
        <v>784.09599246480275</v>
      </c>
    </row>
    <row r="833" spans="1:18" x14ac:dyDescent="0.35">
      <c r="A833" s="141">
        <v>12</v>
      </c>
      <c r="B833" s="142" t="s">
        <v>61</v>
      </c>
      <c r="C833" s="142" t="s">
        <v>508</v>
      </c>
      <c r="D833" s="142" t="s">
        <v>154</v>
      </c>
      <c r="E833" s="142" t="s">
        <v>509</v>
      </c>
      <c r="F833" s="142" t="s">
        <v>180</v>
      </c>
      <c r="G833" s="142" t="s">
        <v>1226</v>
      </c>
      <c r="H833" s="143">
        <v>4781</v>
      </c>
      <c r="I833" s="141">
        <v>4</v>
      </c>
      <c r="J833" s="146">
        <f>สกลนคร!F146</f>
        <v>514610.94</v>
      </c>
      <c r="K833" s="145">
        <f>สกลนคร!AG146</f>
        <v>611826.47</v>
      </c>
      <c r="L833" s="146">
        <f>สกลนคร!AH146</f>
        <v>3771484.25</v>
      </c>
      <c r="M833" s="146">
        <f>สกลนคร!AI146</f>
        <v>3326522.84</v>
      </c>
      <c r="N833" s="142"/>
      <c r="O833" s="142"/>
      <c r="P833" s="142"/>
      <c r="Q833" s="134">
        <f t="shared" si="93"/>
        <v>444961.41000000015</v>
      </c>
      <c r="R833" s="135">
        <f t="shared" si="94"/>
        <v>788.84841037439867</v>
      </c>
    </row>
    <row r="834" spans="1:18" x14ac:dyDescent="0.35">
      <c r="A834" s="141">
        <v>13</v>
      </c>
      <c r="B834" s="142" t="s">
        <v>61</v>
      </c>
      <c r="C834" s="142" t="s">
        <v>508</v>
      </c>
      <c r="D834" s="142" t="s">
        <v>154</v>
      </c>
      <c r="E834" s="142" t="s">
        <v>509</v>
      </c>
      <c r="F834" s="142" t="s">
        <v>180</v>
      </c>
      <c r="G834" s="142" t="s">
        <v>1227</v>
      </c>
      <c r="H834" s="143">
        <v>7022</v>
      </c>
      <c r="I834" s="141">
        <v>5</v>
      </c>
      <c r="J834" s="146">
        <f>สกลนคร!F147</f>
        <v>969244.15</v>
      </c>
      <c r="K834" s="145">
        <f>สกลนคร!AG147</f>
        <v>1101425.9099999999</v>
      </c>
      <c r="L834" s="146">
        <f>สกลนคร!AH147</f>
        <v>3669721.22</v>
      </c>
      <c r="M834" s="146">
        <f>สกลนคร!AI147</f>
        <v>2758774.72</v>
      </c>
      <c r="N834" s="142"/>
      <c r="O834" s="142"/>
      <c r="P834" s="142"/>
      <c r="Q834" s="134">
        <f t="shared" si="93"/>
        <v>910946.5</v>
      </c>
      <c r="R834" s="135">
        <f t="shared" si="94"/>
        <v>522.60342067786962</v>
      </c>
    </row>
    <row r="835" spans="1:18" x14ac:dyDescent="0.35">
      <c r="A835" s="141">
        <v>14</v>
      </c>
      <c r="B835" s="142" t="s">
        <v>61</v>
      </c>
      <c r="C835" s="142" t="s">
        <v>508</v>
      </c>
      <c r="D835" s="142" t="s">
        <v>154</v>
      </c>
      <c r="E835" s="142" t="s">
        <v>509</v>
      </c>
      <c r="F835" s="142" t="s">
        <v>180</v>
      </c>
      <c r="G835" s="142" t="s">
        <v>1228</v>
      </c>
      <c r="H835" s="143">
        <v>5099</v>
      </c>
      <c r="I835" s="141">
        <v>4</v>
      </c>
      <c r="J835" s="146">
        <f>สกลนคร!F148</f>
        <v>624367.28</v>
      </c>
      <c r="K835" s="145">
        <f>สกลนคร!AG148</f>
        <v>795069.08000000007</v>
      </c>
      <c r="L835" s="146">
        <f>สกลนคร!AH148</f>
        <v>3091678.98</v>
      </c>
      <c r="M835" s="146">
        <f>สกลนคร!AI148</f>
        <v>2650091.5399999996</v>
      </c>
      <c r="N835" s="142"/>
      <c r="O835" s="142"/>
      <c r="P835" s="142"/>
      <c r="Q835" s="134">
        <f t="shared" si="93"/>
        <v>441587.44000000041</v>
      </c>
      <c r="R835" s="135">
        <f t="shared" si="94"/>
        <v>606.33045303000586</v>
      </c>
    </row>
    <row r="836" spans="1:18" x14ac:dyDescent="0.35">
      <c r="A836" s="141">
        <v>15</v>
      </c>
      <c r="B836" s="142" t="s">
        <v>61</v>
      </c>
      <c r="C836" s="142" t="s">
        <v>508</v>
      </c>
      <c r="D836" s="142" t="s">
        <v>154</v>
      </c>
      <c r="E836" s="142" t="s">
        <v>509</v>
      </c>
      <c r="F836" s="142" t="s">
        <v>180</v>
      </c>
      <c r="G836" s="142" t="s">
        <v>1229</v>
      </c>
      <c r="H836" s="143">
        <v>2341</v>
      </c>
      <c r="I836" s="141">
        <v>2</v>
      </c>
      <c r="J836" s="146">
        <f>สกลนคร!F149</f>
        <v>393490.38</v>
      </c>
      <c r="K836" s="145">
        <f>สกลนคร!AG149</f>
        <v>432131.7</v>
      </c>
      <c r="L836" s="146">
        <f>สกลนคร!AH149</f>
        <v>1734740.62</v>
      </c>
      <c r="M836" s="146">
        <f>สกลนคร!AI149</f>
        <v>1467820.28</v>
      </c>
      <c r="N836" s="142"/>
      <c r="O836" s="142"/>
      <c r="P836" s="142"/>
      <c r="Q836" s="134">
        <f t="shared" si="93"/>
        <v>266920.34000000008</v>
      </c>
      <c r="R836" s="135">
        <f t="shared" si="94"/>
        <v>741.02546774882535</v>
      </c>
    </row>
    <row r="837" spans="1:18" x14ac:dyDescent="0.35">
      <c r="A837" s="141">
        <v>16</v>
      </c>
      <c r="B837" s="142" t="s">
        <v>61</v>
      </c>
      <c r="C837" s="142" t="s">
        <v>508</v>
      </c>
      <c r="D837" s="142" t="s">
        <v>154</v>
      </c>
      <c r="E837" s="142" t="s">
        <v>509</v>
      </c>
      <c r="F837" s="142" t="s">
        <v>180</v>
      </c>
      <c r="G837" s="142" t="s">
        <v>1230</v>
      </c>
      <c r="H837" s="143">
        <v>1923</v>
      </c>
      <c r="I837" s="141">
        <v>2</v>
      </c>
      <c r="J837" s="146">
        <f>สกลนคร!F150</f>
        <v>896754.3</v>
      </c>
      <c r="K837" s="145">
        <f>สกลนคร!AG150</f>
        <v>999748.25</v>
      </c>
      <c r="L837" s="146">
        <f>สกลนคร!AH150</f>
        <v>2731918.43</v>
      </c>
      <c r="M837" s="146">
        <f>สกลนคร!AI150</f>
        <v>1948305.07</v>
      </c>
      <c r="N837" s="142"/>
      <c r="O837" s="142"/>
      <c r="P837" s="142"/>
      <c r="Q837" s="134">
        <f t="shared" si="93"/>
        <v>783613.3600000001</v>
      </c>
      <c r="R837" s="135">
        <f t="shared" si="94"/>
        <v>1420.654409776391</v>
      </c>
    </row>
    <row r="838" spans="1:18" x14ac:dyDescent="0.35">
      <c r="A838" s="141">
        <v>17</v>
      </c>
      <c r="B838" s="142" t="s">
        <v>61</v>
      </c>
      <c r="C838" s="142" t="s">
        <v>508</v>
      </c>
      <c r="D838" s="142" t="s">
        <v>154</v>
      </c>
      <c r="E838" s="142" t="s">
        <v>509</v>
      </c>
      <c r="F838" s="142" t="s">
        <v>180</v>
      </c>
      <c r="G838" s="142" t="s">
        <v>1231</v>
      </c>
      <c r="H838" s="143">
        <v>1617</v>
      </c>
      <c r="I838" s="141">
        <v>2</v>
      </c>
      <c r="J838" s="146">
        <f>สกลนคร!F151</f>
        <v>345407.26</v>
      </c>
      <c r="K838" s="145">
        <f>สกลนคร!AG151</f>
        <v>461084.1</v>
      </c>
      <c r="L838" s="146">
        <f>สกลนคร!AH151</f>
        <v>1383834.27</v>
      </c>
      <c r="M838" s="146">
        <f>สกลนคร!AI151</f>
        <v>1122398.21</v>
      </c>
      <c r="N838" s="142"/>
      <c r="O838" s="142"/>
      <c r="P838" s="142"/>
      <c r="Q838" s="134">
        <f t="shared" si="93"/>
        <v>261436.06000000006</v>
      </c>
      <c r="R838" s="135">
        <f t="shared" si="94"/>
        <v>855.80350649350646</v>
      </c>
    </row>
    <row r="839" spans="1:18" x14ac:dyDescent="0.35">
      <c r="A839" s="141">
        <v>18</v>
      </c>
      <c r="B839" s="142" t="s">
        <v>61</v>
      </c>
      <c r="C839" s="142" t="s">
        <v>508</v>
      </c>
      <c r="D839" s="142" t="s">
        <v>154</v>
      </c>
      <c r="E839" s="142" t="s">
        <v>509</v>
      </c>
      <c r="F839" s="142" t="s">
        <v>180</v>
      </c>
      <c r="G839" s="142" t="s">
        <v>1232</v>
      </c>
      <c r="H839" s="143">
        <v>1689</v>
      </c>
      <c r="I839" s="141">
        <v>2</v>
      </c>
      <c r="J839" s="146">
        <f>สกลนคร!F152</f>
        <v>312429.59000000003</v>
      </c>
      <c r="K839" s="145">
        <f>สกลนคร!AG152</f>
        <v>405515.85000000003</v>
      </c>
      <c r="L839" s="146">
        <f>สกลนคร!AH152</f>
        <v>2336005.04</v>
      </c>
      <c r="M839" s="146">
        <f>สกลนคร!AI152</f>
        <v>1944916.59</v>
      </c>
      <c r="N839" s="142"/>
      <c r="O839" s="142"/>
      <c r="P839" s="142"/>
      <c r="Q839" s="134">
        <f t="shared" ref="Q839:Q902" si="99">L839-M839</f>
        <v>391088.44999999995</v>
      </c>
      <c r="R839" s="135">
        <f t="shared" ref="R839:R902" si="100">L839/H839</f>
        <v>1383.0698875074008</v>
      </c>
    </row>
    <row r="840" spans="1:18" x14ac:dyDescent="0.35">
      <c r="A840" s="141">
        <v>19</v>
      </c>
      <c r="B840" s="142" t="s">
        <v>61</v>
      </c>
      <c r="C840" s="142" t="s">
        <v>508</v>
      </c>
      <c r="D840" s="142" t="s">
        <v>154</v>
      </c>
      <c r="E840" s="142" t="s">
        <v>509</v>
      </c>
      <c r="F840" s="142" t="s">
        <v>180</v>
      </c>
      <c r="G840" s="142" t="s">
        <v>1233</v>
      </c>
      <c r="H840" s="143">
        <v>4089</v>
      </c>
      <c r="I840" s="141">
        <v>3</v>
      </c>
      <c r="J840" s="146">
        <f>สกลนคร!F153</f>
        <v>411516.73</v>
      </c>
      <c r="K840" s="145">
        <f>สกลนคร!AG153</f>
        <v>618896.64000000001</v>
      </c>
      <c r="L840" s="146">
        <f>สกลนคร!AH153</f>
        <v>3795537.46</v>
      </c>
      <c r="M840" s="146">
        <f>สกลนคร!AI153</f>
        <v>3324304.41</v>
      </c>
      <c r="N840" s="142"/>
      <c r="O840" s="142"/>
      <c r="P840" s="142"/>
      <c r="Q840" s="134">
        <f t="shared" si="99"/>
        <v>471233.04999999981</v>
      </c>
      <c r="R840" s="135">
        <f t="shared" si="100"/>
        <v>928.23122034727317</v>
      </c>
    </row>
    <row r="841" spans="1:18" x14ac:dyDescent="0.35">
      <c r="A841" s="141">
        <v>20</v>
      </c>
      <c r="B841" s="142" t="s">
        <v>61</v>
      </c>
      <c r="C841" s="142" t="s">
        <v>508</v>
      </c>
      <c r="D841" s="142" t="s">
        <v>154</v>
      </c>
      <c r="E841" s="142" t="s">
        <v>509</v>
      </c>
      <c r="F841" s="142" t="s">
        <v>180</v>
      </c>
      <c r="G841" s="142" t="s">
        <v>1234</v>
      </c>
      <c r="H841" s="143">
        <v>5940</v>
      </c>
      <c r="I841" s="141">
        <v>4</v>
      </c>
      <c r="J841" s="146">
        <f>สกลนคร!F154</f>
        <v>966305.39</v>
      </c>
      <c r="K841" s="145">
        <f>สกลนคร!AG154</f>
        <v>1082028.42</v>
      </c>
      <c r="L841" s="146">
        <f>สกลนคร!AH154</f>
        <v>3204105.23</v>
      </c>
      <c r="M841" s="146">
        <f>สกลนคร!AI154</f>
        <v>2737125.01</v>
      </c>
      <c r="N841" s="142"/>
      <c r="O841" s="142"/>
      <c r="P841" s="142"/>
      <c r="Q841" s="134">
        <f t="shared" si="99"/>
        <v>466980.2200000002</v>
      </c>
      <c r="R841" s="135">
        <f t="shared" si="100"/>
        <v>539.41165488215483</v>
      </c>
    </row>
    <row r="842" spans="1:18" x14ac:dyDescent="0.35">
      <c r="A842" s="141">
        <v>21</v>
      </c>
      <c r="B842" s="142" t="s">
        <v>61</v>
      </c>
      <c r="C842" s="142" t="s">
        <v>508</v>
      </c>
      <c r="D842" s="142" t="s">
        <v>154</v>
      </c>
      <c r="E842" s="142" t="s">
        <v>509</v>
      </c>
      <c r="F842" s="142" t="s">
        <v>180</v>
      </c>
      <c r="G842" s="142" t="s">
        <v>1235</v>
      </c>
      <c r="H842" s="143">
        <v>3290</v>
      </c>
      <c r="I842" s="141">
        <v>3</v>
      </c>
      <c r="J842" s="146">
        <f>สกลนคร!F155</f>
        <v>594280.15</v>
      </c>
      <c r="K842" s="145">
        <f>สกลนคร!AG155</f>
        <v>714285.24</v>
      </c>
      <c r="L842" s="146">
        <f>สกลนคร!AH155</f>
        <v>2592215.4900000002</v>
      </c>
      <c r="M842" s="146">
        <f>สกลนคร!AI155</f>
        <v>2496352.9599999995</v>
      </c>
      <c r="N842" s="142"/>
      <c r="O842" s="142"/>
      <c r="P842" s="142"/>
      <c r="Q842" s="134">
        <f t="shared" si="99"/>
        <v>95862.530000000726</v>
      </c>
      <c r="R842" s="135">
        <f t="shared" si="100"/>
        <v>787.90744376899704</v>
      </c>
    </row>
    <row r="843" spans="1:18" s="153" customFormat="1" x14ac:dyDescent="0.35">
      <c r="A843" s="147">
        <v>12</v>
      </c>
      <c r="B843" s="148" t="s">
        <v>61</v>
      </c>
      <c r="C843" s="148"/>
      <c r="D843" s="148"/>
      <c r="E843" s="148" t="s">
        <v>77</v>
      </c>
      <c r="F843" s="148"/>
      <c r="G843" s="148" t="s">
        <v>511</v>
      </c>
      <c r="H843" s="154">
        <f>SUM(H822:H842)</f>
        <v>88131</v>
      </c>
      <c r="I843" s="147"/>
      <c r="J843" s="150">
        <f>SUM(J822:J842)</f>
        <v>12690564.920000004</v>
      </c>
      <c r="K843" s="150">
        <f t="shared" ref="K843:M843" si="101">SUM(K822:K842)</f>
        <v>15105172.02</v>
      </c>
      <c r="L843" s="150">
        <f t="shared" si="101"/>
        <v>62213011.129999995</v>
      </c>
      <c r="M843" s="150">
        <f t="shared" si="101"/>
        <v>52124914.670000002</v>
      </c>
      <c r="N843" s="148">
        <v>20</v>
      </c>
      <c r="O843" s="148">
        <v>20</v>
      </c>
      <c r="P843" s="148">
        <f>N843-O843</f>
        <v>0</v>
      </c>
      <c r="Q843" s="151">
        <f t="shared" si="99"/>
        <v>10088096.459999993</v>
      </c>
      <c r="R843" s="152">
        <f>L843/H843</f>
        <v>705.91518455481037</v>
      </c>
    </row>
    <row r="844" spans="1:18" x14ac:dyDescent="0.35">
      <c r="A844" s="141">
        <v>1</v>
      </c>
      <c r="B844" s="142" t="s">
        <v>61</v>
      </c>
      <c r="C844" s="142" t="s">
        <v>512</v>
      </c>
      <c r="D844" s="142" t="s">
        <v>142</v>
      </c>
      <c r="E844" s="142" t="s">
        <v>513</v>
      </c>
      <c r="F844" s="142" t="s">
        <v>210</v>
      </c>
      <c r="G844" s="142" t="s">
        <v>514</v>
      </c>
      <c r="H844" s="143"/>
      <c r="I844" s="141"/>
      <c r="J844" s="144"/>
      <c r="K844" s="145"/>
      <c r="L844" s="146"/>
      <c r="M844" s="146"/>
      <c r="N844" s="142"/>
      <c r="O844" s="142"/>
      <c r="P844" s="142"/>
    </row>
    <row r="845" spans="1:18" x14ac:dyDescent="0.35">
      <c r="A845" s="141">
        <v>2</v>
      </c>
      <c r="B845" s="142" t="s">
        <v>61</v>
      </c>
      <c r="C845" s="142" t="s">
        <v>512</v>
      </c>
      <c r="D845" s="142" t="s">
        <v>142</v>
      </c>
      <c r="E845" s="142" t="s">
        <v>513</v>
      </c>
      <c r="F845" s="142" t="s">
        <v>180</v>
      </c>
      <c r="G845" s="142" t="s">
        <v>1236</v>
      </c>
      <c r="H845" s="143">
        <v>3875</v>
      </c>
      <c r="I845" s="141">
        <v>3</v>
      </c>
      <c r="J845" s="146">
        <f>สกลนคร!F156</f>
        <v>639484.53</v>
      </c>
      <c r="K845" s="145">
        <f>สกลนคร!AG156</f>
        <v>689909.98</v>
      </c>
      <c r="L845" s="146">
        <f>สกลนคร!AH156</f>
        <v>2906367.58</v>
      </c>
      <c r="M845" s="146">
        <f>สกลนคร!AI156</f>
        <v>2556113.9500000002</v>
      </c>
      <c r="N845" s="142"/>
      <c r="O845" s="142"/>
      <c r="P845" s="142"/>
      <c r="Q845" s="134">
        <f t="shared" si="99"/>
        <v>350253.62999999989</v>
      </c>
      <c r="R845" s="135">
        <f t="shared" si="100"/>
        <v>750.03034322580652</v>
      </c>
    </row>
    <row r="846" spans="1:18" x14ac:dyDescent="0.35">
      <c r="A846" s="141">
        <v>3</v>
      </c>
      <c r="B846" s="142" t="s">
        <v>61</v>
      </c>
      <c r="C846" s="142" t="s">
        <v>512</v>
      </c>
      <c r="D846" s="142" t="s">
        <v>142</v>
      </c>
      <c r="E846" s="142" t="s">
        <v>513</v>
      </c>
      <c r="F846" s="142" t="s">
        <v>180</v>
      </c>
      <c r="G846" s="142" t="s">
        <v>1237</v>
      </c>
      <c r="H846" s="143">
        <v>4209</v>
      </c>
      <c r="I846" s="141">
        <v>3</v>
      </c>
      <c r="J846" s="146">
        <f>สกลนคร!F157</f>
        <v>455261.05</v>
      </c>
      <c r="K846" s="145">
        <f>สกลนคร!AG157</f>
        <v>468419.69999999995</v>
      </c>
      <c r="L846" s="146">
        <f>สกลนคร!AH157</f>
        <v>1493837.69</v>
      </c>
      <c r="M846" s="146">
        <f>สกลนคร!AI157</f>
        <v>1253457.69</v>
      </c>
      <c r="N846" s="142"/>
      <c r="O846" s="142"/>
      <c r="P846" s="142"/>
      <c r="Q846" s="134">
        <f t="shared" si="99"/>
        <v>240380</v>
      </c>
      <c r="R846" s="135">
        <f t="shared" si="100"/>
        <v>354.91510810168683</v>
      </c>
    </row>
    <row r="847" spans="1:18" x14ac:dyDescent="0.35">
      <c r="A847" s="141">
        <v>4</v>
      </c>
      <c r="B847" s="142" t="s">
        <v>61</v>
      </c>
      <c r="C847" s="142" t="s">
        <v>512</v>
      </c>
      <c r="D847" s="142" t="s">
        <v>142</v>
      </c>
      <c r="E847" s="142" t="s">
        <v>513</v>
      </c>
      <c r="F847" s="142" t="s">
        <v>180</v>
      </c>
      <c r="G847" s="142" t="s">
        <v>1238</v>
      </c>
      <c r="H847" s="143">
        <v>5209</v>
      </c>
      <c r="I847" s="141">
        <v>4</v>
      </c>
      <c r="J847" s="146">
        <f>สกลนคร!F158</f>
        <v>904579.95</v>
      </c>
      <c r="K847" s="145">
        <f>สกลนคร!AG158</f>
        <v>963503.19</v>
      </c>
      <c r="L847" s="146">
        <f>สกลนคร!AH158</f>
        <v>2333582.0999999996</v>
      </c>
      <c r="M847" s="146">
        <f>สกลนคร!AI158</f>
        <v>2027491.12</v>
      </c>
      <c r="N847" s="142"/>
      <c r="O847" s="142"/>
      <c r="P847" s="142"/>
      <c r="Q847" s="134">
        <f t="shared" si="99"/>
        <v>306090.97999999952</v>
      </c>
      <c r="R847" s="135">
        <f t="shared" si="100"/>
        <v>447.99042042618538</v>
      </c>
    </row>
    <row r="848" spans="1:18" x14ac:dyDescent="0.35">
      <c r="A848" s="141">
        <v>5</v>
      </c>
      <c r="B848" s="142" t="s">
        <v>61</v>
      </c>
      <c r="C848" s="142" t="s">
        <v>512</v>
      </c>
      <c r="D848" s="142" t="s">
        <v>142</v>
      </c>
      <c r="E848" s="142" t="s">
        <v>513</v>
      </c>
      <c r="F848" s="142" t="s">
        <v>180</v>
      </c>
      <c r="G848" s="142" t="s">
        <v>1239</v>
      </c>
      <c r="H848" s="143">
        <v>5460</v>
      </c>
      <c r="I848" s="141">
        <v>4</v>
      </c>
      <c r="J848" s="146">
        <f>สกลนคร!F159</f>
        <v>911159.78</v>
      </c>
      <c r="K848" s="145">
        <f>สกลนคร!AG159</f>
        <v>965645.59</v>
      </c>
      <c r="L848" s="146">
        <f>สกลนคร!AH159</f>
        <v>2159514.4800000004</v>
      </c>
      <c r="M848" s="146">
        <f>สกลนคร!AI159</f>
        <v>1598113.9800000002</v>
      </c>
      <c r="N848" s="142"/>
      <c r="O848" s="142"/>
      <c r="P848" s="142"/>
      <c r="Q848" s="134">
        <f t="shared" si="99"/>
        <v>561400.50000000023</v>
      </c>
      <c r="R848" s="135">
        <f t="shared" si="100"/>
        <v>395.51547252747258</v>
      </c>
    </row>
    <row r="849" spans="1:18" s="153" customFormat="1" x14ac:dyDescent="0.35">
      <c r="A849" s="147">
        <v>13</v>
      </c>
      <c r="B849" s="148" t="s">
        <v>61</v>
      </c>
      <c r="C849" s="148"/>
      <c r="D849" s="148"/>
      <c r="E849" s="148" t="s">
        <v>77</v>
      </c>
      <c r="F849" s="148"/>
      <c r="G849" s="148" t="s">
        <v>515</v>
      </c>
      <c r="H849" s="154">
        <f>SUM(H845:H848)</f>
        <v>18753</v>
      </c>
      <c r="I849" s="147"/>
      <c r="J849" s="150">
        <f>SUM(J844:J848)</f>
        <v>2910485.31</v>
      </c>
      <c r="K849" s="150">
        <f t="shared" ref="K849:M849" si="102">SUM(K844:K848)</f>
        <v>3087478.46</v>
      </c>
      <c r="L849" s="150">
        <f t="shared" si="102"/>
        <v>8893301.8499999996</v>
      </c>
      <c r="M849" s="150">
        <f t="shared" si="102"/>
        <v>7435176.7400000002</v>
      </c>
      <c r="N849" s="148">
        <v>4</v>
      </c>
      <c r="O849" s="148">
        <v>4</v>
      </c>
      <c r="P849" s="148">
        <f>N849-O849</f>
        <v>0</v>
      </c>
      <c r="Q849" s="151">
        <f t="shared" si="99"/>
        <v>1458125.1099999994</v>
      </c>
      <c r="R849" s="152">
        <f>L849/H849</f>
        <v>474.23355463125898</v>
      </c>
    </row>
    <row r="850" spans="1:18" x14ac:dyDescent="0.35">
      <c r="A850" s="141">
        <v>1</v>
      </c>
      <c r="B850" s="142" t="s">
        <v>61</v>
      </c>
      <c r="C850" s="142" t="s">
        <v>516</v>
      </c>
      <c r="D850" s="142" t="s">
        <v>145</v>
      </c>
      <c r="E850" s="142" t="s">
        <v>517</v>
      </c>
      <c r="F850" s="142" t="s">
        <v>210</v>
      </c>
      <c r="G850" s="142" t="s">
        <v>518</v>
      </c>
      <c r="H850" s="143"/>
      <c r="I850" s="141"/>
      <c r="J850" s="144"/>
      <c r="K850" s="145"/>
      <c r="L850" s="146"/>
      <c r="M850" s="146"/>
      <c r="N850" s="142"/>
      <c r="O850" s="142"/>
      <c r="P850" s="142"/>
    </row>
    <row r="851" spans="1:18" x14ac:dyDescent="0.35">
      <c r="A851" s="141">
        <v>2</v>
      </c>
      <c r="B851" s="142" t="s">
        <v>61</v>
      </c>
      <c r="C851" s="142" t="s">
        <v>516</v>
      </c>
      <c r="D851" s="142" t="s">
        <v>145</v>
      </c>
      <c r="E851" s="142" t="s">
        <v>517</v>
      </c>
      <c r="F851" s="142" t="s">
        <v>180</v>
      </c>
      <c r="G851" s="142" t="s">
        <v>1240</v>
      </c>
      <c r="H851" s="143">
        <v>2090</v>
      </c>
      <c r="I851" s="141">
        <v>2</v>
      </c>
      <c r="J851" s="146">
        <f>สกลนคร!F160</f>
        <v>441550.84</v>
      </c>
      <c r="K851" s="145">
        <f>สกลนคร!AG160</f>
        <v>385333.68000000005</v>
      </c>
      <c r="L851" s="146">
        <f>สกลนคร!AH160</f>
        <v>2916761.2399999998</v>
      </c>
      <c r="M851" s="146">
        <f>สกลนคร!AI160</f>
        <v>2412305.1</v>
      </c>
      <c r="N851" s="142"/>
      <c r="O851" s="142"/>
      <c r="P851" s="142"/>
      <c r="Q851" s="134">
        <f t="shared" si="99"/>
        <v>504456.13999999966</v>
      </c>
      <c r="R851" s="135">
        <f t="shared" si="100"/>
        <v>1395.5795406698564</v>
      </c>
    </row>
    <row r="852" spans="1:18" x14ac:dyDescent="0.35">
      <c r="A852" s="141">
        <v>3</v>
      </c>
      <c r="B852" s="142" t="s">
        <v>61</v>
      </c>
      <c r="C852" s="142" t="s">
        <v>516</v>
      </c>
      <c r="D852" s="142" t="s">
        <v>145</v>
      </c>
      <c r="E852" s="142" t="s">
        <v>517</v>
      </c>
      <c r="F852" s="142" t="s">
        <v>180</v>
      </c>
      <c r="G852" s="142" t="s">
        <v>1241</v>
      </c>
      <c r="H852" s="143">
        <v>3852</v>
      </c>
      <c r="I852" s="141">
        <v>3</v>
      </c>
      <c r="J852" s="146">
        <f>สกลนคร!F161</f>
        <v>408677.73</v>
      </c>
      <c r="K852" s="145">
        <f>สกลนคร!AG161</f>
        <v>445286.51</v>
      </c>
      <c r="L852" s="146">
        <f>สกลนคร!AH161</f>
        <v>4477657.2799999993</v>
      </c>
      <c r="M852" s="146">
        <f>สกลนคร!AI161</f>
        <v>3364501.1100000003</v>
      </c>
      <c r="N852" s="142"/>
      <c r="O852" s="142"/>
      <c r="P852" s="142"/>
      <c r="Q852" s="134">
        <f t="shared" si="99"/>
        <v>1113156.169999999</v>
      </c>
      <c r="R852" s="135">
        <f t="shared" si="100"/>
        <v>1162.4240083073726</v>
      </c>
    </row>
    <row r="853" spans="1:18" x14ac:dyDescent="0.35">
      <c r="A853" s="141">
        <v>4</v>
      </c>
      <c r="B853" s="142" t="s">
        <v>61</v>
      </c>
      <c r="C853" s="142" t="s">
        <v>516</v>
      </c>
      <c r="D853" s="142" t="s">
        <v>145</v>
      </c>
      <c r="E853" s="142" t="s">
        <v>517</v>
      </c>
      <c r="F853" s="142" t="s">
        <v>180</v>
      </c>
      <c r="G853" s="142" t="s">
        <v>1242</v>
      </c>
      <c r="H853" s="143">
        <v>4000</v>
      </c>
      <c r="I853" s="141">
        <v>3</v>
      </c>
      <c r="J853" s="146">
        <f>สกลนคร!F162</f>
        <v>462393.79</v>
      </c>
      <c r="K853" s="145">
        <f>สกลนคร!AG162</f>
        <v>478541.82</v>
      </c>
      <c r="L853" s="146">
        <f>สกลนคร!AH162</f>
        <v>3811492.0700000003</v>
      </c>
      <c r="M853" s="146">
        <f>สกลนคร!AI162</f>
        <v>2456668.7800000003</v>
      </c>
      <c r="N853" s="142"/>
      <c r="O853" s="142"/>
      <c r="P853" s="142"/>
      <c r="Q853" s="134">
        <f t="shared" si="99"/>
        <v>1354823.29</v>
      </c>
      <c r="R853" s="135">
        <f t="shared" si="100"/>
        <v>952.87301750000006</v>
      </c>
    </row>
    <row r="854" spans="1:18" x14ac:dyDescent="0.35">
      <c r="A854" s="141">
        <v>5</v>
      </c>
      <c r="B854" s="142" t="s">
        <v>61</v>
      </c>
      <c r="C854" s="142" t="s">
        <v>516</v>
      </c>
      <c r="D854" s="142" t="s">
        <v>145</v>
      </c>
      <c r="E854" s="142" t="s">
        <v>517</v>
      </c>
      <c r="F854" s="142" t="s">
        <v>180</v>
      </c>
      <c r="G854" s="142" t="s">
        <v>1243</v>
      </c>
      <c r="H854" s="143">
        <v>5502</v>
      </c>
      <c r="I854" s="141">
        <v>4</v>
      </c>
      <c r="J854" s="146">
        <f>สกลนคร!F163</f>
        <v>964823.78</v>
      </c>
      <c r="K854" s="145">
        <f>สกลนคร!AG163</f>
        <v>1019224.3</v>
      </c>
      <c r="L854" s="146">
        <f>สกลนคร!AH163</f>
        <v>3320810.56</v>
      </c>
      <c r="M854" s="146">
        <f>สกลนคร!AI163</f>
        <v>2937368.94</v>
      </c>
      <c r="N854" s="142"/>
      <c r="O854" s="142"/>
      <c r="P854" s="142"/>
      <c r="Q854" s="134">
        <f t="shared" si="99"/>
        <v>383441.62000000011</v>
      </c>
      <c r="R854" s="135">
        <f t="shared" si="100"/>
        <v>603.56426026899305</v>
      </c>
    </row>
    <row r="855" spans="1:18" s="153" customFormat="1" x14ac:dyDescent="0.35">
      <c r="A855" s="147">
        <v>14</v>
      </c>
      <c r="B855" s="148" t="s">
        <v>61</v>
      </c>
      <c r="C855" s="148"/>
      <c r="D855" s="148"/>
      <c r="E855" s="148" t="s">
        <v>77</v>
      </c>
      <c r="F855" s="148"/>
      <c r="G855" s="148" t="s">
        <v>519</v>
      </c>
      <c r="H855" s="154">
        <f>SUM(H851:H854)</f>
        <v>15444</v>
      </c>
      <c r="I855" s="147"/>
      <c r="J855" s="150">
        <f>SUM(J850:J854)</f>
        <v>2277446.14</v>
      </c>
      <c r="K855" s="150">
        <f t="shared" ref="K855:M855" si="103">SUM(K850:K854)</f>
        <v>2328386.31</v>
      </c>
      <c r="L855" s="150">
        <f t="shared" si="103"/>
        <v>14526721.15</v>
      </c>
      <c r="M855" s="150">
        <f t="shared" si="103"/>
        <v>11170843.930000002</v>
      </c>
      <c r="N855" s="148">
        <v>4</v>
      </c>
      <c r="O855" s="148">
        <v>4</v>
      </c>
      <c r="P855" s="148">
        <f>N855-O855</f>
        <v>0</v>
      </c>
      <c r="Q855" s="151">
        <f t="shared" si="99"/>
        <v>3355877.2199999988</v>
      </c>
      <c r="R855" s="152">
        <f>L855/H855</f>
        <v>940.60613506863513</v>
      </c>
    </row>
    <row r="856" spans="1:18" x14ac:dyDescent="0.35">
      <c r="A856" s="141">
        <v>1</v>
      </c>
      <c r="B856" s="142" t="s">
        <v>61</v>
      </c>
      <c r="C856" s="142" t="s">
        <v>520</v>
      </c>
      <c r="D856" s="142" t="s">
        <v>148</v>
      </c>
      <c r="E856" s="142" t="s">
        <v>521</v>
      </c>
      <c r="F856" s="142" t="s">
        <v>210</v>
      </c>
      <c r="G856" s="142" t="s">
        <v>522</v>
      </c>
      <c r="H856" s="143"/>
      <c r="I856" s="141"/>
      <c r="J856" s="144"/>
      <c r="K856" s="145"/>
      <c r="L856" s="146"/>
      <c r="M856" s="146"/>
      <c r="N856" s="142"/>
      <c r="O856" s="142"/>
      <c r="P856" s="142"/>
    </row>
    <row r="857" spans="1:18" x14ac:dyDescent="0.35">
      <c r="A857" s="141">
        <v>2</v>
      </c>
      <c r="B857" s="142" t="s">
        <v>61</v>
      </c>
      <c r="C857" s="142" t="s">
        <v>520</v>
      </c>
      <c r="D857" s="142" t="s">
        <v>148</v>
      </c>
      <c r="E857" s="142" t="s">
        <v>521</v>
      </c>
      <c r="F857" s="142" t="s">
        <v>180</v>
      </c>
      <c r="G857" s="142" t="s">
        <v>1244</v>
      </c>
      <c r="H857" s="143">
        <v>2505</v>
      </c>
      <c r="I857" s="141">
        <v>2</v>
      </c>
      <c r="J857" s="146">
        <f>สกลนคร!F164</f>
        <v>1173952.08</v>
      </c>
      <c r="K857" s="145">
        <f>สกลนคร!AG164</f>
        <v>1222249.5900000001</v>
      </c>
      <c r="L857" s="146">
        <f>สกลนคร!AH164</f>
        <v>2055772.59</v>
      </c>
      <c r="M857" s="146">
        <f>สกลนคร!AI164</f>
        <v>1750436.98</v>
      </c>
      <c r="N857" s="142"/>
      <c r="O857" s="142"/>
      <c r="P857" s="142"/>
      <c r="Q857" s="134">
        <f t="shared" si="99"/>
        <v>305335.6100000001</v>
      </c>
      <c r="R857" s="135">
        <f t="shared" si="100"/>
        <v>820.66770059880241</v>
      </c>
    </row>
    <row r="858" spans="1:18" x14ac:dyDescent="0.35">
      <c r="A858" s="141">
        <v>3</v>
      </c>
      <c r="B858" s="142" t="s">
        <v>61</v>
      </c>
      <c r="C858" s="142" t="s">
        <v>520</v>
      </c>
      <c r="D858" s="142" t="s">
        <v>148</v>
      </c>
      <c r="E858" s="142" t="s">
        <v>521</v>
      </c>
      <c r="F858" s="142" t="s">
        <v>180</v>
      </c>
      <c r="G858" s="142" t="s">
        <v>1245</v>
      </c>
      <c r="H858" s="143">
        <v>3733</v>
      </c>
      <c r="I858" s="141">
        <v>3</v>
      </c>
      <c r="J858" s="146">
        <f>สกลนคร!F165</f>
        <v>1005474.87</v>
      </c>
      <c r="K858" s="145">
        <f>สกลนคร!AG165</f>
        <v>1020665.55</v>
      </c>
      <c r="L858" s="146">
        <f>สกลนคร!AH165</f>
        <v>2348807.6500000004</v>
      </c>
      <c r="M858" s="146">
        <f>สกลนคร!AI165</f>
        <v>2167648.04</v>
      </c>
      <c r="N858" s="142"/>
      <c r="O858" s="142"/>
      <c r="P858" s="142"/>
      <c r="Q858" s="134">
        <f t="shared" si="99"/>
        <v>181159.61000000034</v>
      </c>
      <c r="R858" s="135">
        <f t="shared" si="100"/>
        <v>629.20108491829637</v>
      </c>
    </row>
    <row r="859" spans="1:18" x14ac:dyDescent="0.35">
      <c r="A859" s="141">
        <v>4</v>
      </c>
      <c r="B859" s="142" t="s">
        <v>61</v>
      </c>
      <c r="C859" s="142" t="s">
        <v>520</v>
      </c>
      <c r="D859" s="142" t="s">
        <v>148</v>
      </c>
      <c r="E859" s="142" t="s">
        <v>521</v>
      </c>
      <c r="F859" s="142" t="s">
        <v>180</v>
      </c>
      <c r="G859" s="142" t="s">
        <v>1246</v>
      </c>
      <c r="H859" s="143">
        <v>5221</v>
      </c>
      <c r="I859" s="141">
        <v>4</v>
      </c>
      <c r="J859" s="146">
        <f>สกลนคร!F166</f>
        <v>490795.67</v>
      </c>
      <c r="K859" s="145">
        <f>สกลนคร!AG166</f>
        <v>527146.44999999995</v>
      </c>
      <c r="L859" s="146">
        <f>สกลนคร!AH166</f>
        <v>2573201.3899999997</v>
      </c>
      <c r="M859" s="146">
        <f>สกลนคร!AI166</f>
        <v>2650974.58</v>
      </c>
      <c r="N859" s="142"/>
      <c r="O859" s="142"/>
      <c r="P859" s="142"/>
      <c r="Q859" s="134">
        <f t="shared" si="99"/>
        <v>-77773.19000000041</v>
      </c>
      <c r="R859" s="135">
        <f t="shared" si="100"/>
        <v>492.85604098831635</v>
      </c>
    </row>
    <row r="860" spans="1:18" x14ac:dyDescent="0.35">
      <c r="A860" s="141">
        <v>5</v>
      </c>
      <c r="B860" s="142" t="s">
        <v>61</v>
      </c>
      <c r="C860" s="142" t="s">
        <v>520</v>
      </c>
      <c r="D860" s="142" t="s">
        <v>148</v>
      </c>
      <c r="E860" s="142" t="s">
        <v>521</v>
      </c>
      <c r="F860" s="142" t="s">
        <v>180</v>
      </c>
      <c r="G860" s="142" t="s">
        <v>1247</v>
      </c>
      <c r="H860" s="143">
        <v>2747</v>
      </c>
      <c r="I860" s="141">
        <v>2</v>
      </c>
      <c r="J860" s="146">
        <f>สกลนคร!F167</f>
        <v>626552.31999999995</v>
      </c>
      <c r="K860" s="145">
        <f>สกลนคร!AG167</f>
        <v>635494.78</v>
      </c>
      <c r="L860" s="146">
        <f>สกลนคร!AH167</f>
        <v>2677260.36</v>
      </c>
      <c r="M860" s="146">
        <f>สกลนคร!AI167</f>
        <v>2560535.87</v>
      </c>
      <c r="N860" s="142"/>
      <c r="O860" s="142"/>
      <c r="P860" s="142"/>
      <c r="Q860" s="134">
        <f t="shared" si="99"/>
        <v>116724.48999999976</v>
      </c>
      <c r="R860" s="135">
        <f t="shared" si="100"/>
        <v>974.61243538405529</v>
      </c>
    </row>
    <row r="861" spans="1:18" x14ac:dyDescent="0.35">
      <c r="A861" s="141">
        <v>6</v>
      </c>
      <c r="B861" s="142" t="s">
        <v>61</v>
      </c>
      <c r="C861" s="142" t="s">
        <v>520</v>
      </c>
      <c r="D861" s="142" t="s">
        <v>148</v>
      </c>
      <c r="E861" s="142" t="s">
        <v>521</v>
      </c>
      <c r="F861" s="142" t="s">
        <v>180</v>
      </c>
      <c r="G861" s="142" t="s">
        <v>1248</v>
      </c>
      <c r="H861" s="143">
        <v>3860</v>
      </c>
      <c r="I861" s="141">
        <v>3</v>
      </c>
      <c r="J861" s="146">
        <f>สกลนคร!F168</f>
        <v>365504.7</v>
      </c>
      <c r="K861" s="145">
        <f>สกลนคร!AG168</f>
        <v>435145.17000000004</v>
      </c>
      <c r="L861" s="146">
        <f>สกลนคร!AH168</f>
        <v>3480360.69</v>
      </c>
      <c r="M861" s="146">
        <f>สกลนคร!AI168</f>
        <v>3195420.58</v>
      </c>
      <c r="N861" s="142"/>
      <c r="O861" s="142"/>
      <c r="P861" s="142"/>
      <c r="Q861" s="134">
        <f t="shared" si="99"/>
        <v>284940.10999999987</v>
      </c>
      <c r="R861" s="135">
        <f t="shared" si="100"/>
        <v>901.64784715025905</v>
      </c>
    </row>
    <row r="862" spans="1:18" s="153" customFormat="1" x14ac:dyDescent="0.35">
      <c r="A862" s="147">
        <v>15</v>
      </c>
      <c r="B862" s="148" t="s">
        <v>61</v>
      </c>
      <c r="C862" s="148"/>
      <c r="D862" s="148"/>
      <c r="E862" s="148" t="s">
        <v>77</v>
      </c>
      <c r="F862" s="148"/>
      <c r="G862" s="148" t="s">
        <v>523</v>
      </c>
      <c r="H862" s="154">
        <f>SUM(H857:H861)</f>
        <v>18066</v>
      </c>
      <c r="I862" s="147"/>
      <c r="J862" s="150">
        <f>SUM(J856:J861)</f>
        <v>3662279.64</v>
      </c>
      <c r="K862" s="185">
        <f>SUM(K856:K861)</f>
        <v>3840701.54</v>
      </c>
      <c r="L862" s="150">
        <f t="shared" ref="L862:M862" si="104">SUM(L856:L861)</f>
        <v>13135402.68</v>
      </c>
      <c r="M862" s="150">
        <f t="shared" si="104"/>
        <v>12325016.049999999</v>
      </c>
      <c r="N862" s="148">
        <v>5</v>
      </c>
      <c r="O862" s="148">
        <v>5</v>
      </c>
      <c r="P862" s="148">
        <f>N862-O862</f>
        <v>0</v>
      </c>
      <c r="Q862" s="151">
        <f t="shared" si="99"/>
        <v>810386.63000000082</v>
      </c>
      <c r="R862" s="152">
        <f>L862/H862</f>
        <v>727.07863832613748</v>
      </c>
    </row>
    <row r="863" spans="1:18" x14ac:dyDescent="0.35">
      <c r="A863" s="141">
        <v>1</v>
      </c>
      <c r="B863" s="142" t="s">
        <v>61</v>
      </c>
      <c r="C863" s="142" t="s">
        <v>524</v>
      </c>
      <c r="D863" s="142" t="s">
        <v>150</v>
      </c>
      <c r="E863" s="142" t="s">
        <v>525</v>
      </c>
      <c r="F863" s="142" t="s">
        <v>210</v>
      </c>
      <c r="G863" s="142" t="s">
        <v>526</v>
      </c>
      <c r="H863" s="143"/>
      <c r="I863" s="141"/>
      <c r="J863" s="144"/>
      <c r="K863" s="145"/>
      <c r="L863" s="146"/>
      <c r="M863" s="146"/>
      <c r="N863" s="142"/>
      <c r="O863" s="142"/>
      <c r="P863" s="142"/>
    </row>
    <row r="864" spans="1:18" x14ac:dyDescent="0.35">
      <c r="A864" s="141">
        <v>2</v>
      </c>
      <c r="B864" s="142" t="s">
        <v>61</v>
      </c>
      <c r="C864" s="142" t="s">
        <v>524</v>
      </c>
      <c r="D864" s="142" t="s">
        <v>150</v>
      </c>
      <c r="E864" s="142" t="s">
        <v>525</v>
      </c>
      <c r="F864" s="142" t="s">
        <v>180</v>
      </c>
      <c r="G864" s="142" t="s">
        <v>1249</v>
      </c>
      <c r="H864" s="143">
        <v>992</v>
      </c>
      <c r="I864" s="141">
        <v>1</v>
      </c>
      <c r="J864" s="146">
        <f>สกลนคร!F169</f>
        <v>537628.82999999996</v>
      </c>
      <c r="K864" s="145">
        <f>สกลนคร!AG169</f>
        <v>606940.34</v>
      </c>
      <c r="L864" s="146">
        <f>สกลนคร!AH169</f>
        <v>1531805.88</v>
      </c>
      <c r="M864" s="146">
        <f>สกลนคร!AI169</f>
        <v>1432465.3099999998</v>
      </c>
      <c r="N864" s="142"/>
      <c r="O864" s="142"/>
      <c r="P864" s="142"/>
      <c r="Q864" s="134">
        <f t="shared" si="99"/>
        <v>99340.570000000065</v>
      </c>
      <c r="R864" s="135">
        <f t="shared" si="100"/>
        <v>1544.1591532258064</v>
      </c>
    </row>
    <row r="865" spans="1:18" x14ac:dyDescent="0.35">
      <c r="A865" s="141">
        <v>3</v>
      </c>
      <c r="B865" s="142" t="s">
        <v>61</v>
      </c>
      <c r="C865" s="142" t="s">
        <v>524</v>
      </c>
      <c r="D865" s="142" t="s">
        <v>150</v>
      </c>
      <c r="E865" s="142" t="s">
        <v>525</v>
      </c>
      <c r="F865" s="142" t="s">
        <v>180</v>
      </c>
      <c r="G865" s="142" t="s">
        <v>1250</v>
      </c>
      <c r="H865" s="143">
        <v>5690</v>
      </c>
      <c r="I865" s="141">
        <v>4</v>
      </c>
      <c r="J865" s="146">
        <f>สกลนคร!F170</f>
        <v>773565.33</v>
      </c>
      <c r="K865" s="145">
        <f>สกลนคร!AG170</f>
        <v>698236.06</v>
      </c>
      <c r="L865" s="146">
        <f>สกลนคร!AH170</f>
        <v>2925734.54</v>
      </c>
      <c r="M865" s="146">
        <f>สกลนคร!AI170</f>
        <v>2429520.4500000002</v>
      </c>
      <c r="N865" s="142"/>
      <c r="O865" s="142"/>
      <c r="P865" s="142"/>
      <c r="Q865" s="134">
        <f t="shared" si="99"/>
        <v>496214.08999999985</v>
      </c>
      <c r="R865" s="135">
        <f t="shared" si="100"/>
        <v>514.18884710017574</v>
      </c>
    </row>
    <row r="866" spans="1:18" x14ac:dyDescent="0.35">
      <c r="A866" s="141">
        <v>4</v>
      </c>
      <c r="B866" s="142" t="s">
        <v>61</v>
      </c>
      <c r="C866" s="142" t="s">
        <v>524</v>
      </c>
      <c r="D866" s="142" t="s">
        <v>150</v>
      </c>
      <c r="E866" s="142" t="s">
        <v>525</v>
      </c>
      <c r="F866" s="142" t="s">
        <v>180</v>
      </c>
      <c r="G866" s="142" t="s">
        <v>1251</v>
      </c>
      <c r="H866" s="143">
        <v>3265</v>
      </c>
      <c r="I866" s="141">
        <v>3</v>
      </c>
      <c r="J866" s="146">
        <f>สกลนคร!F171</f>
        <v>516980.28</v>
      </c>
      <c r="K866" s="145">
        <f>สกลนคร!AG171</f>
        <v>625112.08000000007</v>
      </c>
      <c r="L866" s="146">
        <f>สกลนคร!AH171</f>
        <v>2788762.67</v>
      </c>
      <c r="M866" s="146">
        <f>สกลนคร!AI171</f>
        <v>2530941.2999999998</v>
      </c>
      <c r="N866" s="142"/>
      <c r="O866" s="142"/>
      <c r="P866" s="142"/>
      <c r="Q866" s="134">
        <f t="shared" si="99"/>
        <v>257821.37000000011</v>
      </c>
      <c r="R866" s="135">
        <f t="shared" si="100"/>
        <v>854.13864318529863</v>
      </c>
    </row>
    <row r="867" spans="1:18" x14ac:dyDescent="0.35">
      <c r="A867" s="141">
        <v>5</v>
      </c>
      <c r="B867" s="142" t="s">
        <v>61</v>
      </c>
      <c r="C867" s="142" t="s">
        <v>524</v>
      </c>
      <c r="D867" s="142" t="s">
        <v>150</v>
      </c>
      <c r="E867" s="142" t="s">
        <v>525</v>
      </c>
      <c r="F867" s="142" t="s">
        <v>180</v>
      </c>
      <c r="G867" s="142" t="s">
        <v>1252</v>
      </c>
      <c r="H867" s="143">
        <v>5131</v>
      </c>
      <c r="I867" s="141">
        <v>4</v>
      </c>
      <c r="J867" s="146">
        <f>สกลนคร!F172</f>
        <v>593661.07999999996</v>
      </c>
      <c r="K867" s="145">
        <f>สกลนคร!AG172</f>
        <v>451923.52999999997</v>
      </c>
      <c r="L867" s="146">
        <f>สกลนคร!AH172</f>
        <v>2844218.29</v>
      </c>
      <c r="M867" s="146">
        <f>สกลนคร!AI172</f>
        <v>2764040.92</v>
      </c>
      <c r="N867" s="142"/>
      <c r="O867" s="142"/>
      <c r="P867" s="142"/>
      <c r="Q867" s="134">
        <f t="shared" si="99"/>
        <v>80177.370000000112</v>
      </c>
      <c r="R867" s="135">
        <f t="shared" si="100"/>
        <v>554.32046189826542</v>
      </c>
    </row>
    <row r="868" spans="1:18" x14ac:dyDescent="0.35">
      <c r="A868" s="141">
        <v>6</v>
      </c>
      <c r="B868" s="142" t="s">
        <v>61</v>
      </c>
      <c r="C868" s="142" t="s">
        <v>524</v>
      </c>
      <c r="D868" s="142" t="s">
        <v>150</v>
      </c>
      <c r="E868" s="142" t="s">
        <v>525</v>
      </c>
      <c r="F868" s="142" t="s">
        <v>180</v>
      </c>
      <c r="G868" s="142" t="s">
        <v>1253</v>
      </c>
      <c r="H868" s="143">
        <v>3470</v>
      </c>
      <c r="I868" s="141">
        <v>3</v>
      </c>
      <c r="J868" s="146">
        <f>สกลนคร!F173</f>
        <v>1100799.6499999999</v>
      </c>
      <c r="K868" s="145">
        <f>สกลนคร!AG173</f>
        <v>1112046.03</v>
      </c>
      <c r="L868" s="146">
        <f>สกลนคร!AH173</f>
        <v>2914019.88</v>
      </c>
      <c r="M868" s="146">
        <f>สกลนคร!AI173</f>
        <v>2738318.6500000004</v>
      </c>
      <c r="N868" s="142"/>
      <c r="O868" s="142"/>
      <c r="P868" s="142"/>
      <c r="Q868" s="134">
        <f t="shared" si="99"/>
        <v>175701.22999999952</v>
      </c>
      <c r="R868" s="135">
        <f t="shared" si="100"/>
        <v>839.77518155619589</v>
      </c>
    </row>
    <row r="869" spans="1:18" x14ac:dyDescent="0.35">
      <c r="A869" s="141">
        <v>7</v>
      </c>
      <c r="B869" s="142" t="s">
        <v>61</v>
      </c>
      <c r="C869" s="142" t="s">
        <v>524</v>
      </c>
      <c r="D869" s="142" t="s">
        <v>150</v>
      </c>
      <c r="E869" s="142" t="s">
        <v>525</v>
      </c>
      <c r="F869" s="142" t="s">
        <v>180</v>
      </c>
      <c r="G869" s="142" t="s">
        <v>1254</v>
      </c>
      <c r="H869" s="143">
        <v>6314</v>
      </c>
      <c r="I869" s="141">
        <v>5</v>
      </c>
      <c r="J869" s="146">
        <f>สกลนคร!F174</f>
        <v>423670.41</v>
      </c>
      <c r="K869" s="145">
        <f>สกลนคร!AG174</f>
        <v>470338.95</v>
      </c>
      <c r="L869" s="146">
        <f>สกลนคร!AH174</f>
        <v>3004065.81</v>
      </c>
      <c r="M869" s="146">
        <f>สกลนคร!AI174</f>
        <v>2727778.98</v>
      </c>
      <c r="N869" s="142"/>
      <c r="O869" s="142"/>
      <c r="P869" s="142"/>
      <c r="Q869" s="134">
        <f t="shared" si="99"/>
        <v>276286.83000000007</v>
      </c>
      <c r="R869" s="135">
        <f t="shared" si="100"/>
        <v>475.77855717453281</v>
      </c>
    </row>
    <row r="870" spans="1:18" s="153" customFormat="1" x14ac:dyDescent="0.35">
      <c r="A870" s="147">
        <v>16</v>
      </c>
      <c r="B870" s="148" t="s">
        <v>61</v>
      </c>
      <c r="C870" s="148"/>
      <c r="D870" s="148"/>
      <c r="E870" s="148" t="s">
        <v>77</v>
      </c>
      <c r="F870" s="148"/>
      <c r="G870" s="148" t="s">
        <v>527</v>
      </c>
      <c r="H870" s="154">
        <f>SUM(H864:H869)</f>
        <v>24862</v>
      </c>
      <c r="I870" s="147"/>
      <c r="J870" s="150">
        <f>SUM(J863:J869)</f>
        <v>3946305.58</v>
      </c>
      <c r="K870" s="150">
        <f t="shared" ref="K870:M870" si="105">SUM(K863:K869)</f>
        <v>3964596.99</v>
      </c>
      <c r="L870" s="150">
        <f t="shared" si="105"/>
        <v>16008607.069999998</v>
      </c>
      <c r="M870" s="150">
        <f t="shared" si="105"/>
        <v>14623065.610000001</v>
      </c>
      <c r="N870" s="148">
        <v>6</v>
      </c>
      <c r="O870" s="148">
        <v>6</v>
      </c>
      <c r="P870" s="148">
        <f>N870-O870</f>
        <v>0</v>
      </c>
      <c r="Q870" s="151">
        <f t="shared" si="99"/>
        <v>1385541.4599999972</v>
      </c>
      <c r="R870" s="152">
        <f>L870/H870</f>
        <v>643.89860308905145</v>
      </c>
    </row>
    <row r="871" spans="1:18" x14ac:dyDescent="0.35">
      <c r="A871" s="141">
        <v>1</v>
      </c>
      <c r="B871" s="142" t="s">
        <v>61</v>
      </c>
      <c r="C871" s="142" t="s">
        <v>528</v>
      </c>
      <c r="D871" s="142" t="s">
        <v>152</v>
      </c>
      <c r="E871" s="142" t="s">
        <v>529</v>
      </c>
      <c r="F871" s="142" t="s">
        <v>210</v>
      </c>
      <c r="G871" s="142" t="s">
        <v>530</v>
      </c>
      <c r="H871" s="143"/>
      <c r="I871" s="141"/>
      <c r="J871" s="144"/>
      <c r="K871" s="145"/>
      <c r="L871" s="146"/>
      <c r="M871" s="146"/>
      <c r="N871" s="142"/>
      <c r="O871" s="142"/>
      <c r="P871" s="142"/>
    </row>
    <row r="872" spans="1:18" x14ac:dyDescent="0.35">
      <c r="A872" s="141">
        <v>2</v>
      </c>
      <c r="B872" s="142" t="s">
        <v>61</v>
      </c>
      <c r="C872" s="142" t="s">
        <v>528</v>
      </c>
      <c r="D872" s="142" t="s">
        <v>152</v>
      </c>
      <c r="E872" s="142" t="s">
        <v>529</v>
      </c>
      <c r="F872" s="142" t="s">
        <v>180</v>
      </c>
      <c r="G872" s="142" t="s">
        <v>1255</v>
      </c>
      <c r="H872" s="143">
        <v>4818</v>
      </c>
      <c r="I872" s="141">
        <v>4</v>
      </c>
      <c r="J872" s="146">
        <f>สกลนคร!F175</f>
        <v>516831.42</v>
      </c>
      <c r="K872" s="145">
        <f>สกลนคร!AG175</f>
        <v>562585.39999999991</v>
      </c>
      <c r="L872" s="146">
        <f>สกลนคร!AH175</f>
        <v>2407271.75</v>
      </c>
      <c r="M872" s="146">
        <f>สกลนคร!AI175</f>
        <v>2424945.44</v>
      </c>
      <c r="N872" s="142"/>
      <c r="O872" s="142"/>
      <c r="P872" s="142"/>
      <c r="Q872" s="134">
        <f t="shared" si="99"/>
        <v>-17673.689999999944</v>
      </c>
      <c r="R872" s="135">
        <f t="shared" si="100"/>
        <v>499.64129306766296</v>
      </c>
    </row>
    <row r="873" spans="1:18" x14ac:dyDescent="0.35">
      <c r="A873" s="141">
        <v>3</v>
      </c>
      <c r="B873" s="142" t="s">
        <v>61</v>
      </c>
      <c r="C873" s="142" t="s">
        <v>528</v>
      </c>
      <c r="D873" s="142" t="s">
        <v>152</v>
      </c>
      <c r="E873" s="142" t="s">
        <v>529</v>
      </c>
      <c r="F873" s="142" t="s">
        <v>180</v>
      </c>
      <c r="G873" s="142" t="s">
        <v>1256</v>
      </c>
      <c r="H873" s="143">
        <v>3493</v>
      </c>
      <c r="I873" s="141">
        <v>3</v>
      </c>
      <c r="J873" s="146">
        <f>สกลนคร!F176</f>
        <v>437977.33</v>
      </c>
      <c r="K873" s="145">
        <f>สกลนคร!AG176</f>
        <v>465481.11</v>
      </c>
      <c r="L873" s="146">
        <f>สกลนคร!AH176</f>
        <v>2610628.2000000002</v>
      </c>
      <c r="M873" s="146">
        <f>สกลนคร!AI176</f>
        <v>2801521.37</v>
      </c>
      <c r="N873" s="142"/>
      <c r="O873" s="142"/>
      <c r="P873" s="142"/>
      <c r="Q873" s="134">
        <f t="shared" si="99"/>
        <v>-190893.16999999993</v>
      </c>
      <c r="R873" s="135">
        <f t="shared" si="100"/>
        <v>747.3885485256227</v>
      </c>
    </row>
    <row r="874" spans="1:18" x14ac:dyDescent="0.35">
      <c r="A874" s="141">
        <v>4</v>
      </c>
      <c r="B874" s="142" t="s">
        <v>61</v>
      </c>
      <c r="C874" s="142" t="s">
        <v>528</v>
      </c>
      <c r="D874" s="142" t="s">
        <v>152</v>
      </c>
      <c r="E874" s="142" t="s">
        <v>529</v>
      </c>
      <c r="F874" s="142" t="s">
        <v>180</v>
      </c>
      <c r="G874" s="142" t="s">
        <v>1257</v>
      </c>
      <c r="H874" s="143">
        <v>2171</v>
      </c>
      <c r="I874" s="141">
        <v>2</v>
      </c>
      <c r="J874" s="146">
        <f>สกลนคร!F177</f>
        <v>397763.33</v>
      </c>
      <c r="K874" s="145">
        <f>สกลนคร!AG177</f>
        <v>406856.71</v>
      </c>
      <c r="L874" s="146">
        <f>สกลนคร!AH177</f>
        <v>1783637.67</v>
      </c>
      <c r="M874" s="146">
        <f>สกลนคร!AI177</f>
        <v>1842141.19</v>
      </c>
      <c r="N874" s="142"/>
      <c r="O874" s="142"/>
      <c r="P874" s="142"/>
      <c r="Q874" s="134">
        <f t="shared" si="99"/>
        <v>-58503.520000000019</v>
      </c>
      <c r="R874" s="135">
        <f t="shared" si="100"/>
        <v>821.57423767848911</v>
      </c>
    </row>
    <row r="875" spans="1:18" x14ac:dyDescent="0.35">
      <c r="A875" s="141">
        <v>5</v>
      </c>
      <c r="B875" s="142" t="s">
        <v>61</v>
      </c>
      <c r="C875" s="142" t="s">
        <v>528</v>
      </c>
      <c r="D875" s="142" t="s">
        <v>152</v>
      </c>
      <c r="E875" s="142" t="s">
        <v>529</v>
      </c>
      <c r="F875" s="142" t="s">
        <v>180</v>
      </c>
      <c r="G875" s="142" t="s">
        <v>1258</v>
      </c>
      <c r="H875" s="143">
        <v>4974</v>
      </c>
      <c r="I875" s="141">
        <v>4</v>
      </c>
      <c r="J875" s="146">
        <f>สกลนคร!F178</f>
        <v>473181.3</v>
      </c>
      <c r="K875" s="145">
        <f>สกลนคร!AG178</f>
        <v>543191.52</v>
      </c>
      <c r="L875" s="146">
        <f>สกลนคร!AH178</f>
        <v>2139601.08</v>
      </c>
      <c r="M875" s="146">
        <f>สกลนคร!AI178</f>
        <v>2135969.16</v>
      </c>
      <c r="N875" s="142"/>
      <c r="O875" s="142"/>
      <c r="P875" s="142"/>
      <c r="Q875" s="134">
        <f t="shared" si="99"/>
        <v>3631.9199999999255</v>
      </c>
      <c r="R875" s="135">
        <f t="shared" si="100"/>
        <v>430.15703256936069</v>
      </c>
    </row>
    <row r="876" spans="1:18" x14ac:dyDescent="0.35">
      <c r="A876" s="141">
        <v>6</v>
      </c>
      <c r="B876" s="142" t="s">
        <v>61</v>
      </c>
      <c r="C876" s="142" t="s">
        <v>528</v>
      </c>
      <c r="D876" s="142" t="s">
        <v>152</v>
      </c>
      <c r="E876" s="142" t="s">
        <v>529</v>
      </c>
      <c r="F876" s="142" t="s">
        <v>180</v>
      </c>
      <c r="G876" s="142" t="s">
        <v>1259</v>
      </c>
      <c r="H876" s="143">
        <v>2190</v>
      </c>
      <c r="I876" s="141">
        <v>2</v>
      </c>
      <c r="J876" s="146">
        <f>สกลนคร!F179</f>
        <v>664774.89</v>
      </c>
      <c r="K876" s="145">
        <f>สกลนคร!AG179</f>
        <v>676263.92</v>
      </c>
      <c r="L876" s="146">
        <f>สกลนคร!AH179</f>
        <v>1688775.41</v>
      </c>
      <c r="M876" s="146">
        <f>สกลนคร!AI179</f>
        <v>1815146.8299999998</v>
      </c>
      <c r="N876" s="142"/>
      <c r="O876" s="142"/>
      <c r="P876" s="142"/>
      <c r="Q876" s="134">
        <f t="shared" si="99"/>
        <v>-126371.41999999993</v>
      </c>
      <c r="R876" s="135">
        <f t="shared" si="100"/>
        <v>771.13032420091315</v>
      </c>
    </row>
    <row r="877" spans="1:18" x14ac:dyDescent="0.35">
      <c r="A877" s="141">
        <v>7</v>
      </c>
      <c r="B877" s="142" t="s">
        <v>61</v>
      </c>
      <c r="C877" s="142" t="s">
        <v>528</v>
      </c>
      <c r="D877" s="142" t="s">
        <v>152</v>
      </c>
      <c r="E877" s="142" t="s">
        <v>529</v>
      </c>
      <c r="F877" s="142" t="s">
        <v>180</v>
      </c>
      <c r="G877" s="142" t="s">
        <v>1260</v>
      </c>
      <c r="H877" s="143">
        <v>3183</v>
      </c>
      <c r="I877" s="141">
        <v>3</v>
      </c>
      <c r="J877" s="146">
        <f>สกลนคร!F180</f>
        <v>384400.72</v>
      </c>
      <c r="K877" s="145">
        <f>สกลนคร!AG180</f>
        <v>405407.26999999996</v>
      </c>
      <c r="L877" s="146">
        <f>สกลนคร!AH180</f>
        <v>1746965.72</v>
      </c>
      <c r="M877" s="146">
        <f>สกลนคร!AI180</f>
        <v>1678857.51</v>
      </c>
      <c r="N877" s="142"/>
      <c r="O877" s="142"/>
      <c r="P877" s="142"/>
      <c r="Q877" s="134">
        <f t="shared" si="99"/>
        <v>68108.209999999963</v>
      </c>
      <c r="R877" s="135">
        <f t="shared" si="100"/>
        <v>548.84251335218346</v>
      </c>
    </row>
    <row r="878" spans="1:18" x14ac:dyDescent="0.35">
      <c r="A878" s="141">
        <v>8</v>
      </c>
      <c r="B878" s="142" t="s">
        <v>61</v>
      </c>
      <c r="C878" s="142" t="s">
        <v>528</v>
      </c>
      <c r="D878" s="142" t="s">
        <v>152</v>
      </c>
      <c r="E878" s="142" t="s">
        <v>529</v>
      </c>
      <c r="F878" s="142" t="s">
        <v>180</v>
      </c>
      <c r="G878" s="142" t="s">
        <v>1261</v>
      </c>
      <c r="H878" s="143">
        <v>3642</v>
      </c>
      <c r="I878" s="141">
        <v>3</v>
      </c>
      <c r="J878" s="146">
        <f>สกลนคร!F181</f>
        <v>228845.75</v>
      </c>
      <c r="K878" s="145">
        <f>สกลนคร!AG181</f>
        <v>307055.13</v>
      </c>
      <c r="L878" s="146">
        <f>สกลนคร!AH181</f>
        <v>1958172.71</v>
      </c>
      <c r="M878" s="146">
        <f>สกลนคร!AI181</f>
        <v>1832482.08</v>
      </c>
      <c r="N878" s="142"/>
      <c r="O878" s="142"/>
      <c r="P878" s="142"/>
      <c r="Q878" s="134">
        <f t="shared" si="99"/>
        <v>125690.62999999989</v>
      </c>
      <c r="R878" s="135">
        <f t="shared" si="100"/>
        <v>537.66411587040091</v>
      </c>
    </row>
    <row r="879" spans="1:18" s="153" customFormat="1" x14ac:dyDescent="0.35">
      <c r="A879" s="147">
        <v>17</v>
      </c>
      <c r="B879" s="148" t="s">
        <v>61</v>
      </c>
      <c r="C879" s="148"/>
      <c r="D879" s="148"/>
      <c r="E879" s="148" t="s">
        <v>77</v>
      </c>
      <c r="F879" s="148"/>
      <c r="G879" s="148" t="s">
        <v>531</v>
      </c>
      <c r="H879" s="154">
        <f>SUM(H872:H878)</f>
        <v>24471</v>
      </c>
      <c r="I879" s="147"/>
      <c r="J879" s="150">
        <f>SUM(J871:J878)</f>
        <v>3103774.74</v>
      </c>
      <c r="K879" s="150">
        <f t="shared" ref="K879:M879" si="106">SUM(K871:K878)</f>
        <v>3366841.06</v>
      </c>
      <c r="L879" s="150">
        <f t="shared" si="106"/>
        <v>14335052.539999999</v>
      </c>
      <c r="M879" s="150">
        <f t="shared" si="106"/>
        <v>14531063.58</v>
      </c>
      <c r="N879" s="148">
        <v>7</v>
      </c>
      <c r="O879" s="148">
        <v>7</v>
      </c>
      <c r="P879" s="148">
        <f>N879-O879</f>
        <v>0</v>
      </c>
      <c r="Q879" s="151">
        <f t="shared" si="99"/>
        <v>-196011.04000000097</v>
      </c>
      <c r="R879" s="152">
        <f>L879/H879</f>
        <v>585.7975783580564</v>
      </c>
    </row>
    <row r="880" spans="1:18" x14ac:dyDescent="0.35">
      <c r="A880" s="141">
        <v>1</v>
      </c>
      <c r="B880" s="142" t="s">
        <v>61</v>
      </c>
      <c r="C880" s="142" t="s">
        <v>532</v>
      </c>
      <c r="D880" s="142" t="s">
        <v>533</v>
      </c>
      <c r="E880" s="142" t="s">
        <v>534</v>
      </c>
      <c r="F880" s="142" t="s">
        <v>210</v>
      </c>
      <c r="G880" s="142" t="s">
        <v>535</v>
      </c>
      <c r="H880" s="143"/>
      <c r="I880" s="141"/>
      <c r="J880" s="144"/>
      <c r="K880" s="145"/>
      <c r="L880" s="146"/>
      <c r="M880" s="146"/>
      <c r="N880" s="142"/>
      <c r="O880" s="142"/>
      <c r="P880" s="142"/>
    </row>
    <row r="881" spans="1:18" x14ac:dyDescent="0.35">
      <c r="A881" s="141">
        <v>2</v>
      </c>
      <c r="B881" s="142" t="s">
        <v>61</v>
      </c>
      <c r="C881" s="142" t="s">
        <v>532</v>
      </c>
      <c r="D881" s="142" t="s">
        <v>533</v>
      </c>
      <c r="E881" s="142" t="s">
        <v>534</v>
      </c>
      <c r="F881" s="142" t="s">
        <v>180</v>
      </c>
      <c r="G881" s="142" t="s">
        <v>1262</v>
      </c>
      <c r="H881" s="143">
        <v>3093</v>
      </c>
      <c r="I881" s="141">
        <v>3</v>
      </c>
      <c r="J881" s="146">
        <f>สกลนคร!F182</f>
        <v>420307.22</v>
      </c>
      <c r="K881" s="145">
        <f>สกลนคร!AG182</f>
        <v>448089.78</v>
      </c>
      <c r="L881" s="146">
        <f>สกลนคร!AH182</f>
        <v>1256458.3299999998</v>
      </c>
      <c r="M881" s="146">
        <f>สกลนคร!AI182</f>
        <v>1164385.6999999997</v>
      </c>
      <c r="N881" s="142"/>
      <c r="O881" s="142"/>
      <c r="P881" s="142"/>
      <c r="Q881" s="134">
        <f t="shared" si="99"/>
        <v>92072.630000000121</v>
      </c>
      <c r="R881" s="135">
        <f t="shared" si="100"/>
        <v>406.2264241836404</v>
      </c>
    </row>
    <row r="882" spans="1:18" x14ac:dyDescent="0.35">
      <c r="A882" s="141">
        <v>3</v>
      </c>
      <c r="B882" s="142" t="s">
        <v>61</v>
      </c>
      <c r="C882" s="142" t="s">
        <v>532</v>
      </c>
      <c r="D882" s="142" t="s">
        <v>533</v>
      </c>
      <c r="E882" s="142" t="s">
        <v>534</v>
      </c>
      <c r="F882" s="142" t="s">
        <v>180</v>
      </c>
      <c r="G882" s="142" t="s">
        <v>1263</v>
      </c>
      <c r="H882" s="143">
        <v>2775</v>
      </c>
      <c r="I882" s="141">
        <v>2</v>
      </c>
      <c r="J882" s="146">
        <f>สกลนคร!F183</f>
        <v>147994.23999999999</v>
      </c>
      <c r="K882" s="145">
        <f>สกลนคร!AG183</f>
        <v>180433.84999999998</v>
      </c>
      <c r="L882" s="146">
        <f>สกลนคร!AH183</f>
        <v>2246834.84</v>
      </c>
      <c r="M882" s="146">
        <f>สกลนคร!AI183</f>
        <v>2116453.69</v>
      </c>
      <c r="N882" s="142"/>
      <c r="O882" s="142"/>
      <c r="P882" s="142"/>
      <c r="Q882" s="134">
        <f t="shared" si="99"/>
        <v>130381.14999999991</v>
      </c>
      <c r="R882" s="135">
        <f t="shared" si="100"/>
        <v>809.67021261261254</v>
      </c>
    </row>
    <row r="883" spans="1:18" x14ac:dyDescent="0.35">
      <c r="A883" s="141">
        <v>4</v>
      </c>
      <c r="B883" s="142" t="s">
        <v>61</v>
      </c>
      <c r="C883" s="142" t="s">
        <v>532</v>
      </c>
      <c r="D883" s="142" t="s">
        <v>533</v>
      </c>
      <c r="E883" s="142" t="s">
        <v>534</v>
      </c>
      <c r="F883" s="142" t="s">
        <v>180</v>
      </c>
      <c r="G883" s="142" t="s">
        <v>1264</v>
      </c>
      <c r="H883" s="143">
        <v>2224</v>
      </c>
      <c r="I883" s="141">
        <v>2</v>
      </c>
      <c r="J883" s="146">
        <f>สกลนคร!F184</f>
        <v>465284.47</v>
      </c>
      <c r="K883" s="145">
        <f>สกลนคร!AG184</f>
        <v>500570.43</v>
      </c>
      <c r="L883" s="146">
        <f>สกลนคร!AH184</f>
        <v>1548271.76</v>
      </c>
      <c r="M883" s="146">
        <f>สกลนคร!AI184</f>
        <v>1449627.21</v>
      </c>
      <c r="N883" s="142"/>
      <c r="O883" s="142"/>
      <c r="P883" s="142"/>
      <c r="Q883" s="134">
        <f t="shared" si="99"/>
        <v>98644.550000000047</v>
      </c>
      <c r="R883" s="135">
        <f t="shared" si="100"/>
        <v>696.16535971223027</v>
      </c>
    </row>
    <row r="884" spans="1:18" x14ac:dyDescent="0.35">
      <c r="A884" s="141">
        <v>5</v>
      </c>
      <c r="B884" s="142" t="s">
        <v>61</v>
      </c>
      <c r="C884" s="142" t="s">
        <v>532</v>
      </c>
      <c r="D884" s="142" t="s">
        <v>533</v>
      </c>
      <c r="E884" s="142" t="s">
        <v>534</v>
      </c>
      <c r="F884" s="142" t="s">
        <v>180</v>
      </c>
      <c r="G884" s="142" t="s">
        <v>1265</v>
      </c>
      <c r="H884" s="143">
        <v>2037</v>
      </c>
      <c r="I884" s="141">
        <v>2</v>
      </c>
      <c r="J884" s="146">
        <f>สกลนคร!F185</f>
        <v>199287.58</v>
      </c>
      <c r="K884" s="145">
        <f>สกลนคร!AG185</f>
        <v>187092.3</v>
      </c>
      <c r="L884" s="146">
        <f>สกลนคร!AH185</f>
        <v>1403008.93</v>
      </c>
      <c r="M884" s="146">
        <f>สกลนคร!AI185</f>
        <v>1481068.0799999998</v>
      </c>
      <c r="N884" s="142"/>
      <c r="O884" s="142"/>
      <c r="P884" s="142"/>
      <c r="Q884" s="134">
        <f t="shared" si="99"/>
        <v>-78059.149999999907</v>
      </c>
      <c r="R884" s="135">
        <f t="shared" si="100"/>
        <v>688.7623613156602</v>
      </c>
    </row>
    <row r="885" spans="1:18" x14ac:dyDescent="0.35">
      <c r="A885" s="141">
        <v>6</v>
      </c>
      <c r="B885" s="142" t="s">
        <v>61</v>
      </c>
      <c r="C885" s="142" t="s">
        <v>532</v>
      </c>
      <c r="D885" s="142" t="s">
        <v>533</v>
      </c>
      <c r="E885" s="142" t="s">
        <v>534</v>
      </c>
      <c r="F885" s="142" t="s">
        <v>180</v>
      </c>
      <c r="G885" s="142" t="s">
        <v>1266</v>
      </c>
      <c r="H885" s="143">
        <v>3571</v>
      </c>
      <c r="I885" s="141">
        <v>3</v>
      </c>
      <c r="J885" s="146">
        <f>สกลนคร!F186</f>
        <v>430343.99</v>
      </c>
      <c r="K885" s="145">
        <f>สกลนคร!AG186</f>
        <v>476550.55000000005</v>
      </c>
      <c r="L885" s="146">
        <f>สกลนคร!AH186</f>
        <v>2446893.42</v>
      </c>
      <c r="M885" s="146">
        <f>สกลนคร!AI186</f>
        <v>2307684.1300000004</v>
      </c>
      <c r="N885" s="142"/>
      <c r="O885" s="142"/>
      <c r="P885" s="142"/>
      <c r="Q885" s="134">
        <f t="shared" si="99"/>
        <v>139209.28999999957</v>
      </c>
      <c r="R885" s="135">
        <f t="shared" si="100"/>
        <v>685.21238308597026</v>
      </c>
    </row>
    <row r="886" spans="1:18" x14ac:dyDescent="0.35">
      <c r="A886" s="141">
        <v>7</v>
      </c>
      <c r="B886" s="142" t="s">
        <v>61</v>
      </c>
      <c r="C886" s="142" t="s">
        <v>532</v>
      </c>
      <c r="D886" s="142" t="s">
        <v>533</v>
      </c>
      <c r="E886" s="142" t="s">
        <v>534</v>
      </c>
      <c r="F886" s="142" t="s">
        <v>180</v>
      </c>
      <c r="G886" s="142" t="s">
        <v>1267</v>
      </c>
      <c r="H886" s="143">
        <v>6793</v>
      </c>
      <c r="I886" s="141">
        <v>5</v>
      </c>
      <c r="J886" s="146">
        <f>สกลนคร!F187</f>
        <v>638623.30000000005</v>
      </c>
      <c r="K886" s="145">
        <f>สกลนคร!AG187</f>
        <v>853348</v>
      </c>
      <c r="L886" s="146">
        <f>สกลนคร!AH187</f>
        <v>3445630.77</v>
      </c>
      <c r="M886" s="146">
        <f>สกลนคร!AI187</f>
        <v>3120363.78</v>
      </c>
      <c r="N886" s="142"/>
      <c r="O886" s="142"/>
      <c r="P886" s="142"/>
      <c r="Q886" s="134">
        <f t="shared" si="99"/>
        <v>325266.99000000022</v>
      </c>
      <c r="R886" s="135">
        <f t="shared" si="100"/>
        <v>507.23255851611952</v>
      </c>
    </row>
    <row r="887" spans="1:18" x14ac:dyDescent="0.35">
      <c r="A887" s="141">
        <v>8</v>
      </c>
      <c r="B887" s="142" t="s">
        <v>61</v>
      </c>
      <c r="C887" s="142" t="s">
        <v>532</v>
      </c>
      <c r="D887" s="142" t="s">
        <v>533</v>
      </c>
      <c r="E887" s="142" t="s">
        <v>534</v>
      </c>
      <c r="F887" s="142" t="s">
        <v>180</v>
      </c>
      <c r="G887" s="142" t="s">
        <v>1268</v>
      </c>
      <c r="H887" s="143">
        <v>1011</v>
      </c>
      <c r="I887" s="141">
        <v>1</v>
      </c>
      <c r="J887" s="146">
        <f>สกลนคร!F188</f>
        <v>169545.47</v>
      </c>
      <c r="K887" s="145">
        <f>สกลนคร!AG188</f>
        <v>242352.84999999998</v>
      </c>
      <c r="L887" s="146">
        <f>สกลนคร!AH188</f>
        <v>1874621.38</v>
      </c>
      <c r="M887" s="146">
        <f>สกลนคร!AI188</f>
        <v>1185688.8700000001</v>
      </c>
      <c r="N887" s="142"/>
      <c r="O887" s="142"/>
      <c r="P887" s="142"/>
      <c r="Q887" s="134">
        <f t="shared" si="99"/>
        <v>688932.50999999978</v>
      </c>
      <c r="R887" s="135">
        <f t="shared" si="100"/>
        <v>1854.2249060336298</v>
      </c>
    </row>
    <row r="888" spans="1:18" x14ac:dyDescent="0.35">
      <c r="A888" s="141">
        <v>9</v>
      </c>
      <c r="B888" s="142" t="s">
        <v>61</v>
      </c>
      <c r="C888" s="142" t="s">
        <v>532</v>
      </c>
      <c r="D888" s="142" t="s">
        <v>533</v>
      </c>
      <c r="E888" s="142" t="s">
        <v>534</v>
      </c>
      <c r="F888" s="142" t="s">
        <v>180</v>
      </c>
      <c r="G888" s="142" t="s">
        <v>1269</v>
      </c>
      <c r="H888" s="143">
        <v>3164</v>
      </c>
      <c r="I888" s="141">
        <v>3</v>
      </c>
      <c r="J888" s="146">
        <f>สกลนคร!F189</f>
        <v>397525.04</v>
      </c>
      <c r="K888" s="145">
        <f>สกลนคร!AG189</f>
        <v>357880.88999999996</v>
      </c>
      <c r="L888" s="146">
        <f>สกลนคร!AH189</f>
        <v>2114267.4300000002</v>
      </c>
      <c r="M888" s="146">
        <f>สกลนคร!AI189</f>
        <v>1985606.49</v>
      </c>
      <c r="N888" s="142"/>
      <c r="O888" s="142"/>
      <c r="P888" s="142"/>
      <c r="Q888" s="134">
        <f t="shared" si="99"/>
        <v>128660.94000000018</v>
      </c>
      <c r="R888" s="135">
        <f t="shared" si="100"/>
        <v>668.22611567635909</v>
      </c>
    </row>
    <row r="889" spans="1:18" s="153" customFormat="1" x14ac:dyDescent="0.35">
      <c r="A889" s="147">
        <v>18</v>
      </c>
      <c r="B889" s="148" t="s">
        <v>61</v>
      </c>
      <c r="C889" s="148"/>
      <c r="D889" s="148"/>
      <c r="E889" s="148" t="s">
        <v>77</v>
      </c>
      <c r="F889" s="148"/>
      <c r="G889" s="148" t="s">
        <v>536</v>
      </c>
      <c r="H889" s="154">
        <f>SUM(H881:H888)</f>
        <v>24668</v>
      </c>
      <c r="I889" s="147"/>
      <c r="J889" s="150">
        <f>SUM(J880:J888)</f>
        <v>2868911.31</v>
      </c>
      <c r="K889" s="150">
        <f t="shared" ref="K889:M889" si="107">SUM(K880:K888)</f>
        <v>3246318.6500000004</v>
      </c>
      <c r="L889" s="150">
        <f t="shared" si="107"/>
        <v>16335986.859999999</v>
      </c>
      <c r="M889" s="150">
        <f t="shared" si="107"/>
        <v>14810877.950000001</v>
      </c>
      <c r="N889" s="148">
        <v>8</v>
      </c>
      <c r="O889" s="148">
        <v>8</v>
      </c>
      <c r="P889" s="148">
        <f>N889-O889</f>
        <v>0</v>
      </c>
      <c r="Q889" s="151">
        <f t="shared" si="99"/>
        <v>1525108.9099999983</v>
      </c>
      <c r="R889" s="152">
        <f t="shared" si="100"/>
        <v>662.23394113831682</v>
      </c>
    </row>
    <row r="890" spans="1:18" s="153" customFormat="1" ht="21.75" thickBot="1" x14ac:dyDescent="0.4">
      <c r="A890" s="162"/>
      <c r="B890" s="163" t="s">
        <v>61</v>
      </c>
      <c r="C890" s="163" t="s">
        <v>61</v>
      </c>
      <c r="D890" s="163" t="s">
        <v>61</v>
      </c>
      <c r="E890" s="163" t="s">
        <v>61</v>
      </c>
      <c r="F890" s="163"/>
      <c r="G890" s="163" t="s">
        <v>537</v>
      </c>
      <c r="H890" s="164">
        <f>H711+H719+H726+H742+H751+H762+H768+H788+H796+H808+H821+H843+H849+H855+H862+H870+H879+H889</f>
        <v>667777</v>
      </c>
      <c r="I890" s="162"/>
      <c r="J890" s="165">
        <f>J711+J719+J726+J742+J751+J762+J768+J788+J796+J808+J821+J843+J849+J855+J862+J870+J879+J889</f>
        <v>78703757.11999999</v>
      </c>
      <c r="K890" s="166">
        <f>K711+K719+K726+K742+K751+K762+K768+K788+K796+K808+K821+K843+K849+K855+K862+K870+K879+K889</f>
        <v>89377893.019999996</v>
      </c>
      <c r="L890" s="165">
        <f t="shared" ref="L890:M890" si="108">L711+L719+L726+L742+L751+L762+L768+L788+L796+L808+L821+L843+L849+L855+L862+L870+L879+L889</f>
        <v>410121654.70999998</v>
      </c>
      <c r="M890" s="165">
        <f t="shared" si="108"/>
        <v>376400853.93000001</v>
      </c>
      <c r="N890" s="163">
        <f>N711+N719+N726+N742+N751+N762+N768+N788+N796+N808+N821+N843+N849+N855+N862+N870+N879+N889</f>
        <v>168</v>
      </c>
      <c r="O890" s="163">
        <f>O711+O719+O726+O742+O751+O762+O768+O788+O796+O808+O821+O843+O849+O855+O862+O870+O879+O889</f>
        <v>168</v>
      </c>
      <c r="P890" s="163">
        <f>N890-O890</f>
        <v>0</v>
      </c>
      <c r="Q890" s="151">
        <f t="shared" si="99"/>
        <v>33720800.779999971</v>
      </c>
      <c r="R890" s="152">
        <f t="shared" si="100"/>
        <v>614.15959925244499</v>
      </c>
    </row>
    <row r="891" spans="1:18" ht="22.5" thickTop="1" thickBot="1" x14ac:dyDescent="0.4">
      <c r="A891" s="167"/>
      <c r="B891" s="168"/>
      <c r="C891" s="168"/>
      <c r="D891" s="168"/>
      <c r="E891" s="311" t="s">
        <v>538</v>
      </c>
      <c r="F891" s="312"/>
      <c r="G891" s="313"/>
      <c r="H891" s="169"/>
      <c r="I891" s="167"/>
      <c r="J891" s="170">
        <f>J890/O890</f>
        <v>468474.7447619047</v>
      </c>
      <c r="K891" s="171">
        <f>K890/O890</f>
        <v>532011.26797619043</v>
      </c>
      <c r="L891" s="170">
        <f>L890/O890</f>
        <v>2441200.3256547619</v>
      </c>
      <c r="M891" s="170">
        <f>M890/O890</f>
        <v>2240481.2733928571</v>
      </c>
      <c r="N891" s="219"/>
      <c r="O891" s="219"/>
      <c r="P891" s="219"/>
      <c r="Q891" s="134">
        <f t="shared" si="99"/>
        <v>200719.05226190481</v>
      </c>
    </row>
    <row r="892" spans="1:18" ht="21.75" thickTop="1" x14ac:dyDescent="0.35">
      <c r="A892" s="172">
        <v>1</v>
      </c>
      <c r="B892" s="173" t="s">
        <v>58</v>
      </c>
      <c r="C892" s="173" t="s">
        <v>539</v>
      </c>
      <c r="D892" s="173" t="s">
        <v>540</v>
      </c>
      <c r="E892" s="173" t="s">
        <v>541</v>
      </c>
      <c r="F892" s="173" t="s">
        <v>177</v>
      </c>
      <c r="G892" s="173" t="s">
        <v>542</v>
      </c>
      <c r="H892" s="174"/>
      <c r="I892" s="172"/>
      <c r="J892" s="175"/>
      <c r="K892" s="176"/>
      <c r="L892" s="177"/>
      <c r="M892" s="177"/>
      <c r="N892" s="173"/>
      <c r="O892" s="173"/>
      <c r="P892" s="173"/>
    </row>
    <row r="893" spans="1:18" x14ac:dyDescent="0.35">
      <c r="A893" s="141">
        <v>2</v>
      </c>
      <c r="B893" s="142" t="s">
        <v>58</v>
      </c>
      <c r="C893" s="142" t="s">
        <v>539</v>
      </c>
      <c r="D893" s="142" t="s">
        <v>540</v>
      </c>
      <c r="E893" s="142" t="s">
        <v>541</v>
      </c>
      <c r="F893" s="142" t="s">
        <v>180</v>
      </c>
      <c r="G893" s="142" t="s">
        <v>1270</v>
      </c>
      <c r="H893" s="143">
        <v>3670</v>
      </c>
      <c r="I893" s="141">
        <v>3</v>
      </c>
      <c r="J893" s="144">
        <f>นครพนม!F4</f>
        <v>224370.36</v>
      </c>
      <c r="K893" s="145">
        <f>นครพนม!AQ4</f>
        <v>335805.77999999997</v>
      </c>
      <c r="L893" s="146">
        <f>นครพนม!AR4</f>
        <v>1772860.29</v>
      </c>
      <c r="M893" s="146">
        <f>นครพนม!AS4</f>
        <v>1468749.14</v>
      </c>
      <c r="N893" s="142"/>
      <c r="O893" s="142"/>
      <c r="P893" s="142"/>
      <c r="Q893" s="134">
        <f t="shared" si="99"/>
        <v>304111.15000000014</v>
      </c>
      <c r="R893" s="135">
        <f t="shared" si="100"/>
        <v>483.06819891008178</v>
      </c>
    </row>
    <row r="894" spans="1:18" x14ac:dyDescent="0.35">
      <c r="A894" s="141">
        <v>3</v>
      </c>
      <c r="B894" s="142" t="s">
        <v>58</v>
      </c>
      <c r="C894" s="142" t="s">
        <v>539</v>
      </c>
      <c r="D894" s="142" t="s">
        <v>540</v>
      </c>
      <c r="E894" s="142" t="s">
        <v>541</v>
      </c>
      <c r="F894" s="142" t="s">
        <v>180</v>
      </c>
      <c r="G894" s="142" t="s">
        <v>1271</v>
      </c>
      <c r="H894" s="143">
        <v>5165</v>
      </c>
      <c r="I894" s="141">
        <v>4</v>
      </c>
      <c r="J894" s="144">
        <f>นครพนม!F5</f>
        <v>368259.15</v>
      </c>
      <c r="K894" s="145">
        <f>นครพนม!AQ5</f>
        <v>513186.84000000008</v>
      </c>
      <c r="L894" s="146">
        <f>นครพนม!AR5</f>
        <v>3433930.76</v>
      </c>
      <c r="M894" s="146">
        <f>นครพนม!AS5</f>
        <v>2994024.71</v>
      </c>
      <c r="N894" s="142"/>
      <c r="O894" s="142"/>
      <c r="P894" s="142"/>
      <c r="Q894" s="134">
        <f t="shared" si="99"/>
        <v>439906.04999999981</v>
      </c>
      <c r="R894" s="135">
        <f t="shared" si="100"/>
        <v>664.84622652468533</v>
      </c>
    </row>
    <row r="895" spans="1:18" x14ac:dyDescent="0.35">
      <c r="A895" s="141">
        <v>4</v>
      </c>
      <c r="B895" s="142" t="s">
        <v>58</v>
      </c>
      <c r="C895" s="142" t="s">
        <v>539</v>
      </c>
      <c r="D895" s="142" t="s">
        <v>540</v>
      </c>
      <c r="E895" s="142" t="s">
        <v>541</v>
      </c>
      <c r="F895" s="142" t="s">
        <v>180</v>
      </c>
      <c r="G895" s="142" t="s">
        <v>1272</v>
      </c>
      <c r="H895" s="143">
        <v>4663</v>
      </c>
      <c r="I895" s="141">
        <v>4</v>
      </c>
      <c r="J895" s="144">
        <f>นครพนม!F6</f>
        <v>544833.18000000005</v>
      </c>
      <c r="K895" s="145">
        <f>นครพนม!AQ6</f>
        <v>699089.93</v>
      </c>
      <c r="L895" s="146">
        <f>นครพนม!AR6</f>
        <v>2642595.1</v>
      </c>
      <c r="M895" s="146">
        <f>นครพนม!AS6</f>
        <v>2740736.58</v>
      </c>
      <c r="N895" s="142"/>
      <c r="O895" s="142"/>
      <c r="P895" s="142"/>
      <c r="Q895" s="134">
        <f t="shared" si="99"/>
        <v>-98141.479999999981</v>
      </c>
      <c r="R895" s="135">
        <f t="shared" si="100"/>
        <v>566.71565515762381</v>
      </c>
    </row>
    <row r="896" spans="1:18" x14ac:dyDescent="0.35">
      <c r="A896" s="141">
        <v>5</v>
      </c>
      <c r="B896" s="142" t="s">
        <v>58</v>
      </c>
      <c r="C896" s="142" t="s">
        <v>539</v>
      </c>
      <c r="D896" s="142" t="s">
        <v>540</v>
      </c>
      <c r="E896" s="142" t="s">
        <v>541</v>
      </c>
      <c r="F896" s="142" t="s">
        <v>180</v>
      </c>
      <c r="G896" s="142" t="s">
        <v>1273</v>
      </c>
      <c r="H896" s="143">
        <v>4364</v>
      </c>
      <c r="I896" s="141">
        <v>3</v>
      </c>
      <c r="J896" s="144">
        <f>นครพนม!F7</f>
        <v>258936.78</v>
      </c>
      <c r="K896" s="145">
        <f>นครพนม!AQ7</f>
        <v>203698.15000000002</v>
      </c>
      <c r="L896" s="146">
        <f>นครพนม!AR7</f>
        <v>2107022.06</v>
      </c>
      <c r="M896" s="146">
        <f>นครพนม!AS7</f>
        <v>2113355.0500000003</v>
      </c>
      <c r="N896" s="142"/>
      <c r="O896" s="142"/>
      <c r="P896" s="142"/>
      <c r="Q896" s="134">
        <f t="shared" si="99"/>
        <v>-6332.9900000002235</v>
      </c>
      <c r="R896" s="135">
        <f t="shared" si="100"/>
        <v>482.81898716773605</v>
      </c>
    </row>
    <row r="897" spans="1:18" x14ac:dyDescent="0.35">
      <c r="A897" s="141">
        <v>6</v>
      </c>
      <c r="B897" s="142" t="s">
        <v>58</v>
      </c>
      <c r="C897" s="142" t="s">
        <v>539</v>
      </c>
      <c r="D897" s="142" t="s">
        <v>540</v>
      </c>
      <c r="E897" s="142" t="s">
        <v>541</v>
      </c>
      <c r="F897" s="142" t="s">
        <v>180</v>
      </c>
      <c r="G897" s="142" t="s">
        <v>1274</v>
      </c>
      <c r="H897" s="143">
        <v>4222</v>
      </c>
      <c r="I897" s="141">
        <v>3</v>
      </c>
      <c r="J897" s="144">
        <f>นครพนม!F8</f>
        <v>635847.23</v>
      </c>
      <c r="K897" s="145">
        <f>นครพนม!AQ8</f>
        <v>686652.19</v>
      </c>
      <c r="L897" s="146">
        <f>นครพนม!AR8</f>
        <v>2016047.42</v>
      </c>
      <c r="M897" s="146">
        <f>นครพนม!AS8</f>
        <v>1829979.12</v>
      </c>
      <c r="N897" s="142"/>
      <c r="O897" s="142"/>
      <c r="P897" s="142"/>
      <c r="Q897" s="134">
        <f t="shared" si="99"/>
        <v>186068.29999999981</v>
      </c>
      <c r="R897" s="135">
        <f t="shared" si="100"/>
        <v>477.51004737091426</v>
      </c>
    </row>
    <row r="898" spans="1:18" x14ac:dyDescent="0.35">
      <c r="A898" s="141">
        <v>7</v>
      </c>
      <c r="B898" s="142" t="s">
        <v>58</v>
      </c>
      <c r="C898" s="142" t="s">
        <v>539</v>
      </c>
      <c r="D898" s="142" t="s">
        <v>540</v>
      </c>
      <c r="E898" s="142" t="s">
        <v>541</v>
      </c>
      <c r="F898" s="142" t="s">
        <v>180</v>
      </c>
      <c r="G898" s="142" t="s">
        <v>1275</v>
      </c>
      <c r="H898" s="143">
        <v>3681</v>
      </c>
      <c r="I898" s="141">
        <v>3</v>
      </c>
      <c r="J898" s="144">
        <f>นครพนม!F9</f>
        <v>250213.01</v>
      </c>
      <c r="K898" s="145">
        <f>นครพนม!AQ9</f>
        <v>348012.15</v>
      </c>
      <c r="L898" s="146">
        <f>นครพนม!AR9</f>
        <v>1507193.04</v>
      </c>
      <c r="M898" s="146">
        <f>นครพนม!AS9</f>
        <v>1524044.1900000002</v>
      </c>
      <c r="N898" s="142"/>
      <c r="O898" s="142"/>
      <c r="P898" s="142"/>
      <c r="Q898" s="134">
        <f t="shared" si="99"/>
        <v>-16851.15000000014</v>
      </c>
      <c r="R898" s="135">
        <f t="shared" si="100"/>
        <v>409.45206193969034</v>
      </c>
    </row>
    <row r="899" spans="1:18" x14ac:dyDescent="0.35">
      <c r="A899" s="141">
        <v>8</v>
      </c>
      <c r="B899" s="142" t="s">
        <v>58</v>
      </c>
      <c r="C899" s="142" t="s">
        <v>539</v>
      </c>
      <c r="D899" s="142" t="s">
        <v>540</v>
      </c>
      <c r="E899" s="142" t="s">
        <v>541</v>
      </c>
      <c r="F899" s="142" t="s">
        <v>180</v>
      </c>
      <c r="G899" s="142" t="s">
        <v>1276</v>
      </c>
      <c r="H899" s="143">
        <v>2627</v>
      </c>
      <c r="I899" s="141">
        <v>2</v>
      </c>
      <c r="J899" s="144">
        <f>นครพนม!F10</f>
        <v>302179.96000000002</v>
      </c>
      <c r="K899" s="145">
        <f>นครพนม!AQ10</f>
        <v>504688.98</v>
      </c>
      <c r="L899" s="146">
        <f>นครพนม!AR10</f>
        <v>2398932.9900000002</v>
      </c>
      <c r="M899" s="146">
        <f>นครพนม!AS10</f>
        <v>1577317.6199999999</v>
      </c>
      <c r="N899" s="142"/>
      <c r="O899" s="142"/>
      <c r="P899" s="142"/>
      <c r="Q899" s="134">
        <f t="shared" si="99"/>
        <v>821615.37000000034</v>
      </c>
      <c r="R899" s="135">
        <f t="shared" si="100"/>
        <v>913.1834754472784</v>
      </c>
    </row>
    <row r="900" spans="1:18" x14ac:dyDescent="0.35">
      <c r="A900" s="141">
        <v>9</v>
      </c>
      <c r="B900" s="142" t="s">
        <v>58</v>
      </c>
      <c r="C900" s="142" t="s">
        <v>539</v>
      </c>
      <c r="D900" s="142" t="s">
        <v>540</v>
      </c>
      <c r="E900" s="142" t="s">
        <v>541</v>
      </c>
      <c r="F900" s="142" t="s">
        <v>180</v>
      </c>
      <c r="G900" s="142" t="s">
        <v>1277</v>
      </c>
      <c r="H900" s="143">
        <v>2345</v>
      </c>
      <c r="I900" s="141">
        <v>2</v>
      </c>
      <c r="J900" s="144">
        <f>นครพนม!F11</f>
        <v>182876.63</v>
      </c>
      <c r="K900" s="145">
        <f>นครพนม!AQ11</f>
        <v>315024.83</v>
      </c>
      <c r="L900" s="146">
        <f>นครพนม!AR11</f>
        <v>1617034.5699999998</v>
      </c>
      <c r="M900" s="146">
        <f>นครพนม!AS11</f>
        <v>1648041.5599999998</v>
      </c>
      <c r="N900" s="142"/>
      <c r="O900" s="142"/>
      <c r="P900" s="142"/>
      <c r="Q900" s="134">
        <f t="shared" si="99"/>
        <v>-31006.989999999991</v>
      </c>
      <c r="R900" s="135">
        <f t="shared" si="100"/>
        <v>689.56698081023444</v>
      </c>
    </row>
    <row r="901" spans="1:18" x14ac:dyDescent="0.35">
      <c r="A901" s="141">
        <v>10</v>
      </c>
      <c r="B901" s="142" t="s">
        <v>58</v>
      </c>
      <c r="C901" s="142" t="s">
        <v>539</v>
      </c>
      <c r="D901" s="142" t="s">
        <v>540</v>
      </c>
      <c r="E901" s="142" t="s">
        <v>541</v>
      </c>
      <c r="F901" s="142" t="s">
        <v>180</v>
      </c>
      <c r="G901" s="142" t="s">
        <v>1278</v>
      </c>
      <c r="H901" s="143">
        <v>2209</v>
      </c>
      <c r="I901" s="141">
        <v>2</v>
      </c>
      <c r="J901" s="144">
        <f>นครพนม!F12</f>
        <v>410269.86</v>
      </c>
      <c r="K901" s="145">
        <f>นครพนม!AQ12</f>
        <v>692314.66999999993</v>
      </c>
      <c r="L901" s="146">
        <f>นครพนม!AR12</f>
        <v>2077358.12</v>
      </c>
      <c r="M901" s="146">
        <f>นครพนม!AS12</f>
        <v>1897940.1800000002</v>
      </c>
      <c r="N901" s="142"/>
      <c r="O901" s="142"/>
      <c r="P901" s="142"/>
      <c r="Q901" s="134">
        <f t="shared" si="99"/>
        <v>179417.93999999994</v>
      </c>
      <c r="R901" s="135">
        <f t="shared" si="100"/>
        <v>940.40657311000462</v>
      </c>
    </row>
    <row r="902" spans="1:18" x14ac:dyDescent="0.35">
      <c r="A902" s="141">
        <v>11</v>
      </c>
      <c r="B902" s="142" t="s">
        <v>58</v>
      </c>
      <c r="C902" s="142" t="s">
        <v>539</v>
      </c>
      <c r="D902" s="142" t="s">
        <v>540</v>
      </c>
      <c r="E902" s="142" t="s">
        <v>541</v>
      </c>
      <c r="F902" s="142" t="s">
        <v>180</v>
      </c>
      <c r="G902" s="142" t="s">
        <v>1279</v>
      </c>
      <c r="H902" s="143">
        <v>2329</v>
      </c>
      <c r="I902" s="141">
        <v>2</v>
      </c>
      <c r="J902" s="144">
        <f>นครพนม!F13</f>
        <v>190777.46</v>
      </c>
      <c r="K902" s="145">
        <f>นครพนม!AQ13</f>
        <v>167695.13</v>
      </c>
      <c r="L902" s="146">
        <f>นครพนม!AR13</f>
        <v>1570321.46</v>
      </c>
      <c r="M902" s="146">
        <f>นครพนม!AS13</f>
        <v>1401864.2</v>
      </c>
      <c r="N902" s="142"/>
      <c r="O902" s="142"/>
      <c r="P902" s="142"/>
      <c r="Q902" s="134">
        <f t="shared" si="99"/>
        <v>168457.26</v>
      </c>
      <c r="R902" s="135">
        <f t="shared" si="100"/>
        <v>674.24708458565908</v>
      </c>
    </row>
    <row r="903" spans="1:18" x14ac:dyDescent="0.35">
      <c r="A903" s="141">
        <v>12</v>
      </c>
      <c r="B903" s="142" t="s">
        <v>58</v>
      </c>
      <c r="C903" s="142" t="s">
        <v>539</v>
      </c>
      <c r="D903" s="142" t="s">
        <v>540</v>
      </c>
      <c r="E903" s="142" t="s">
        <v>541</v>
      </c>
      <c r="F903" s="142" t="s">
        <v>180</v>
      </c>
      <c r="G903" s="142" t="s">
        <v>1280</v>
      </c>
      <c r="H903" s="143">
        <v>2781</v>
      </c>
      <c r="I903" s="141">
        <v>2</v>
      </c>
      <c r="J903" s="144">
        <f>นครพนม!F14</f>
        <v>130729</v>
      </c>
      <c r="K903" s="145">
        <f>นครพนม!AQ14</f>
        <v>437990.45</v>
      </c>
      <c r="L903" s="146">
        <f>นครพนม!AR14</f>
        <v>2056259.47</v>
      </c>
      <c r="M903" s="146">
        <f>นครพนม!AS14</f>
        <v>1875206.19</v>
      </c>
      <c r="N903" s="142"/>
      <c r="O903" s="142"/>
      <c r="P903" s="142"/>
      <c r="Q903" s="134">
        <f t="shared" ref="Q903:Q966" si="109">L903-M903</f>
        <v>181053.28000000003</v>
      </c>
      <c r="R903" s="135">
        <f t="shared" ref="R903:R966" si="110">L903/H903</f>
        <v>739.39571017619562</v>
      </c>
    </row>
    <row r="904" spans="1:18" x14ac:dyDescent="0.35">
      <c r="A904" s="141">
        <v>13</v>
      </c>
      <c r="B904" s="142" t="s">
        <v>58</v>
      </c>
      <c r="C904" s="142" t="s">
        <v>539</v>
      </c>
      <c r="D904" s="142" t="s">
        <v>540</v>
      </c>
      <c r="E904" s="142" t="s">
        <v>541</v>
      </c>
      <c r="F904" s="142" t="s">
        <v>180</v>
      </c>
      <c r="G904" s="142" t="s">
        <v>1281</v>
      </c>
      <c r="H904" s="143">
        <v>3427</v>
      </c>
      <c r="I904" s="141">
        <v>3</v>
      </c>
      <c r="J904" s="144">
        <f>นครพนม!F15</f>
        <v>282606.2</v>
      </c>
      <c r="K904" s="145">
        <f>นครพนม!AQ15</f>
        <v>350229.89</v>
      </c>
      <c r="L904" s="146">
        <f>นครพนม!AR15</f>
        <v>2149972.0499999998</v>
      </c>
      <c r="M904" s="146">
        <f>นครพนม!AS15</f>
        <v>1957799.7999999998</v>
      </c>
      <c r="N904" s="142"/>
      <c r="O904" s="142"/>
      <c r="P904" s="142"/>
      <c r="Q904" s="134">
        <f t="shared" si="109"/>
        <v>192172.25</v>
      </c>
      <c r="R904" s="135">
        <f t="shared" si="110"/>
        <v>627.36272249781143</v>
      </c>
    </row>
    <row r="905" spans="1:18" x14ac:dyDescent="0.35">
      <c r="A905" s="141">
        <v>14</v>
      </c>
      <c r="B905" s="142" t="s">
        <v>58</v>
      </c>
      <c r="C905" s="142" t="s">
        <v>539</v>
      </c>
      <c r="D905" s="142" t="s">
        <v>540</v>
      </c>
      <c r="E905" s="142" t="s">
        <v>541</v>
      </c>
      <c r="F905" s="142" t="s">
        <v>180</v>
      </c>
      <c r="G905" s="142" t="s">
        <v>1282</v>
      </c>
      <c r="H905" s="143">
        <v>2582</v>
      </c>
      <c r="I905" s="141">
        <v>2</v>
      </c>
      <c r="J905" s="144">
        <f>นครพนม!F16</f>
        <v>77685.59</v>
      </c>
      <c r="K905" s="145">
        <f>นครพนม!AQ16</f>
        <v>125166.1</v>
      </c>
      <c r="L905" s="146">
        <f>นครพนม!AR16</f>
        <v>1466032.35</v>
      </c>
      <c r="M905" s="146">
        <f>นครพนม!AS16</f>
        <v>1495441.24</v>
      </c>
      <c r="N905" s="142"/>
      <c r="O905" s="142"/>
      <c r="P905" s="142"/>
      <c r="Q905" s="134">
        <f t="shared" si="109"/>
        <v>-29408.889999999898</v>
      </c>
      <c r="R905" s="135">
        <f t="shared" si="110"/>
        <v>567.78944616576302</v>
      </c>
    </row>
    <row r="906" spans="1:18" x14ac:dyDescent="0.35">
      <c r="A906" s="141">
        <v>15</v>
      </c>
      <c r="B906" s="142" t="s">
        <v>58</v>
      </c>
      <c r="C906" s="142" t="s">
        <v>539</v>
      </c>
      <c r="D906" s="142" t="s">
        <v>540</v>
      </c>
      <c r="E906" s="142" t="s">
        <v>541</v>
      </c>
      <c r="F906" s="142" t="s">
        <v>180</v>
      </c>
      <c r="G906" s="142" t="s">
        <v>1283</v>
      </c>
      <c r="H906" s="143">
        <v>1491</v>
      </c>
      <c r="I906" s="141">
        <v>1</v>
      </c>
      <c r="J906" s="144">
        <f>นครพนม!F17</f>
        <v>390404.01</v>
      </c>
      <c r="K906" s="145">
        <f>นครพนม!AQ17</f>
        <v>444624.16000000003</v>
      </c>
      <c r="L906" s="146">
        <f>นครพนม!AR17</f>
        <v>1491413.96</v>
      </c>
      <c r="M906" s="146">
        <f>นครพนม!AS17</f>
        <v>2791502.43</v>
      </c>
      <c r="N906" s="142"/>
      <c r="O906" s="142"/>
      <c r="P906" s="142"/>
      <c r="Q906" s="134">
        <f t="shared" si="109"/>
        <v>-1300088.4700000002</v>
      </c>
      <c r="R906" s="135">
        <f t="shared" si="110"/>
        <v>1000.2776391683434</v>
      </c>
    </row>
    <row r="907" spans="1:18" x14ac:dyDescent="0.35">
      <c r="A907" s="141">
        <v>16</v>
      </c>
      <c r="B907" s="142" t="s">
        <v>58</v>
      </c>
      <c r="C907" s="142" t="s">
        <v>539</v>
      </c>
      <c r="D907" s="142" t="s">
        <v>540</v>
      </c>
      <c r="E907" s="142" t="s">
        <v>541</v>
      </c>
      <c r="F907" s="142" t="s">
        <v>180</v>
      </c>
      <c r="G907" s="142" t="s">
        <v>1284</v>
      </c>
      <c r="H907" s="143">
        <v>2154</v>
      </c>
      <c r="I907" s="141">
        <v>2</v>
      </c>
      <c r="J907" s="144">
        <f>นครพนม!F18</f>
        <v>183428.23</v>
      </c>
      <c r="K907" s="145">
        <f>นครพนม!AQ18</f>
        <v>356731.67000000004</v>
      </c>
      <c r="L907" s="146">
        <f>นครพนม!AR18</f>
        <v>2495955.2800000003</v>
      </c>
      <c r="M907" s="146">
        <f>นครพนม!AS18</f>
        <v>2816385.7399999998</v>
      </c>
      <c r="N907" s="142"/>
      <c r="O907" s="142"/>
      <c r="P907" s="142"/>
      <c r="Q907" s="134">
        <f t="shared" si="109"/>
        <v>-320430.4599999995</v>
      </c>
      <c r="R907" s="135">
        <f t="shared" si="110"/>
        <v>1158.7536118848654</v>
      </c>
    </row>
    <row r="908" spans="1:18" x14ac:dyDescent="0.35">
      <c r="A908" s="141">
        <v>17</v>
      </c>
      <c r="B908" s="142" t="s">
        <v>58</v>
      </c>
      <c r="C908" s="142" t="s">
        <v>539</v>
      </c>
      <c r="D908" s="142" t="s">
        <v>540</v>
      </c>
      <c r="E908" s="142" t="s">
        <v>541</v>
      </c>
      <c r="F908" s="142" t="s">
        <v>180</v>
      </c>
      <c r="G908" s="142" t="s">
        <v>1285</v>
      </c>
      <c r="H908" s="143">
        <v>3909</v>
      </c>
      <c r="I908" s="141">
        <v>3</v>
      </c>
      <c r="J908" s="144">
        <f>นครพนม!F19</f>
        <v>280308.65000000002</v>
      </c>
      <c r="K908" s="145">
        <f>นครพนม!AQ19</f>
        <v>312139.39</v>
      </c>
      <c r="L908" s="146">
        <f>นครพนม!AR19</f>
        <v>1813867.9000000001</v>
      </c>
      <c r="M908" s="146">
        <f>นครพนม!AS19</f>
        <v>1244684.5599999998</v>
      </c>
      <c r="N908" s="142"/>
      <c r="O908" s="142"/>
      <c r="P908" s="142"/>
      <c r="Q908" s="134">
        <f t="shared" si="109"/>
        <v>569183.34000000032</v>
      </c>
      <c r="R908" s="135">
        <f t="shared" si="110"/>
        <v>464.02350984906627</v>
      </c>
    </row>
    <row r="909" spans="1:18" x14ac:dyDescent="0.35">
      <c r="A909" s="141">
        <v>18</v>
      </c>
      <c r="B909" s="142" t="s">
        <v>58</v>
      </c>
      <c r="C909" s="142" t="s">
        <v>539</v>
      </c>
      <c r="D909" s="142" t="s">
        <v>540</v>
      </c>
      <c r="E909" s="142" t="s">
        <v>541</v>
      </c>
      <c r="F909" s="142" t="s">
        <v>180</v>
      </c>
      <c r="G909" s="142" t="s">
        <v>1286</v>
      </c>
      <c r="H909" s="143">
        <v>2875</v>
      </c>
      <c r="I909" s="141">
        <v>2</v>
      </c>
      <c r="J909" s="144">
        <f>นครพนม!F20</f>
        <v>484763.33</v>
      </c>
      <c r="K909" s="145">
        <f>นครพนม!AQ20</f>
        <v>707604.13</v>
      </c>
      <c r="L909" s="146">
        <f>นครพนม!AR20</f>
        <v>1501916.1800000002</v>
      </c>
      <c r="M909" s="146">
        <f>นครพนม!AS20</f>
        <v>1383739.96</v>
      </c>
      <c r="N909" s="142"/>
      <c r="O909" s="142"/>
      <c r="P909" s="142"/>
      <c r="Q909" s="134">
        <f t="shared" si="109"/>
        <v>118176.2200000002</v>
      </c>
      <c r="R909" s="135">
        <f t="shared" si="110"/>
        <v>522.40562782608697</v>
      </c>
    </row>
    <row r="910" spans="1:18" x14ac:dyDescent="0.35">
      <c r="A910" s="141">
        <v>19</v>
      </c>
      <c r="B910" s="142" t="s">
        <v>58</v>
      </c>
      <c r="C910" s="142" t="s">
        <v>539</v>
      </c>
      <c r="D910" s="142" t="s">
        <v>540</v>
      </c>
      <c r="E910" s="142" t="s">
        <v>541</v>
      </c>
      <c r="F910" s="142" t="s">
        <v>180</v>
      </c>
      <c r="G910" s="142" t="s">
        <v>1287</v>
      </c>
      <c r="H910" s="143">
        <v>4102</v>
      </c>
      <c r="I910" s="141">
        <v>3</v>
      </c>
      <c r="J910" s="144">
        <f>นครพนม!F21</f>
        <v>457476.09</v>
      </c>
      <c r="K910" s="145">
        <f>นครพนม!AQ21</f>
        <v>652734.29</v>
      </c>
      <c r="L910" s="146">
        <f>นครพนม!AR21</f>
        <v>4236747.7300000004</v>
      </c>
      <c r="M910" s="146">
        <f>นครพนม!AS21</f>
        <v>3991364.9899999998</v>
      </c>
      <c r="N910" s="142"/>
      <c r="O910" s="142"/>
      <c r="P910" s="142"/>
      <c r="Q910" s="134">
        <f t="shared" si="109"/>
        <v>245382.74000000069</v>
      </c>
      <c r="R910" s="135">
        <f t="shared" si="110"/>
        <v>1032.8492759629451</v>
      </c>
    </row>
    <row r="911" spans="1:18" x14ac:dyDescent="0.35">
      <c r="A911" s="141">
        <v>20</v>
      </c>
      <c r="B911" s="142" t="s">
        <v>58</v>
      </c>
      <c r="C911" s="142" t="s">
        <v>539</v>
      </c>
      <c r="D911" s="142" t="s">
        <v>540</v>
      </c>
      <c r="E911" s="142" t="s">
        <v>541</v>
      </c>
      <c r="F911" s="142" t="s">
        <v>180</v>
      </c>
      <c r="G911" s="142" t="s">
        <v>1288</v>
      </c>
      <c r="H911" s="143">
        <v>3593</v>
      </c>
      <c r="I911" s="141">
        <v>3</v>
      </c>
      <c r="J911" s="144">
        <f>นครพนม!F22</f>
        <v>405109.25</v>
      </c>
      <c r="K911" s="145">
        <f>นครพนม!AQ22</f>
        <v>509906.79</v>
      </c>
      <c r="L911" s="146">
        <f>นครพนม!AR22</f>
        <v>1922728.88</v>
      </c>
      <c r="M911" s="146">
        <f>นครพนม!AS22</f>
        <v>1846999.17</v>
      </c>
      <c r="N911" s="142"/>
      <c r="O911" s="142"/>
      <c r="P911" s="142"/>
      <c r="Q911" s="134">
        <f t="shared" si="109"/>
        <v>75729.709999999963</v>
      </c>
      <c r="R911" s="135">
        <f t="shared" si="110"/>
        <v>535.1318897856944</v>
      </c>
    </row>
    <row r="912" spans="1:18" x14ac:dyDescent="0.35">
      <c r="A912" s="141">
        <v>21</v>
      </c>
      <c r="B912" s="142" t="s">
        <v>58</v>
      </c>
      <c r="C912" s="142" t="s">
        <v>539</v>
      </c>
      <c r="D912" s="142" t="s">
        <v>540</v>
      </c>
      <c r="E912" s="142" t="s">
        <v>541</v>
      </c>
      <c r="F912" s="142" t="s">
        <v>180</v>
      </c>
      <c r="G912" s="142" t="s">
        <v>1289</v>
      </c>
      <c r="H912" s="143">
        <v>2119</v>
      </c>
      <c r="I912" s="141">
        <v>2</v>
      </c>
      <c r="J912" s="144">
        <f>นครพนม!F23</f>
        <v>632327.34</v>
      </c>
      <c r="K912" s="145">
        <f>นครพนม!AQ23</f>
        <v>719188.82</v>
      </c>
      <c r="L912" s="146">
        <f>นครพนม!AR23</f>
        <v>1144993.31</v>
      </c>
      <c r="M912" s="146">
        <f>นครพนม!AS23</f>
        <v>1160146.32</v>
      </c>
      <c r="N912" s="142"/>
      <c r="O912" s="142"/>
      <c r="P912" s="142"/>
      <c r="Q912" s="134">
        <f t="shared" si="109"/>
        <v>-15153.010000000009</v>
      </c>
      <c r="R912" s="135">
        <f t="shared" si="110"/>
        <v>540.34606418121757</v>
      </c>
    </row>
    <row r="913" spans="1:18" x14ac:dyDescent="0.35">
      <c r="A913" s="141">
        <v>22</v>
      </c>
      <c r="B913" s="142" t="s">
        <v>58</v>
      </c>
      <c r="C913" s="142" t="s">
        <v>539</v>
      </c>
      <c r="D913" s="142" t="s">
        <v>540</v>
      </c>
      <c r="E913" s="142" t="s">
        <v>541</v>
      </c>
      <c r="F913" s="142" t="s">
        <v>180</v>
      </c>
      <c r="G913" s="142" t="s">
        <v>1290</v>
      </c>
      <c r="H913" s="143">
        <v>2646</v>
      </c>
      <c r="I913" s="141">
        <v>2</v>
      </c>
      <c r="J913" s="144">
        <f>นครพนม!F24</f>
        <v>120866.94</v>
      </c>
      <c r="K913" s="145">
        <f>นครพนม!AQ24</f>
        <v>288516.88</v>
      </c>
      <c r="L913" s="146">
        <f>นครพนม!AR24</f>
        <v>1715481.38</v>
      </c>
      <c r="M913" s="146">
        <f>นครพนม!AS24</f>
        <v>2014098.37</v>
      </c>
      <c r="N913" s="142"/>
      <c r="O913" s="142"/>
      <c r="P913" s="142"/>
      <c r="Q913" s="134">
        <f t="shared" si="109"/>
        <v>-298616.99000000022</v>
      </c>
      <c r="R913" s="135">
        <f t="shared" si="110"/>
        <v>648.33007558578981</v>
      </c>
    </row>
    <row r="914" spans="1:18" x14ac:dyDescent="0.35">
      <c r="A914" s="141">
        <v>23</v>
      </c>
      <c r="B914" s="142" t="s">
        <v>58</v>
      </c>
      <c r="C914" s="142" t="s">
        <v>539</v>
      </c>
      <c r="D914" s="142" t="s">
        <v>540</v>
      </c>
      <c r="E914" s="142" t="s">
        <v>541</v>
      </c>
      <c r="F914" s="142" t="s">
        <v>180</v>
      </c>
      <c r="G914" s="142" t="s">
        <v>1291</v>
      </c>
      <c r="H914" s="143">
        <v>6232</v>
      </c>
      <c r="I914" s="141">
        <v>5</v>
      </c>
      <c r="J914" s="144">
        <f>นครพนม!F25</f>
        <v>247219.48</v>
      </c>
      <c r="K914" s="145">
        <f>นครพนม!AQ25</f>
        <v>633088.85000000009</v>
      </c>
      <c r="L914" s="146">
        <f>นครพนม!AR25</f>
        <v>2654660.1799999997</v>
      </c>
      <c r="M914" s="146">
        <f>นครพนม!AS25</f>
        <v>2414029.0100000002</v>
      </c>
      <c r="N914" s="142"/>
      <c r="O914" s="142"/>
      <c r="P914" s="142"/>
      <c r="Q914" s="134">
        <f t="shared" si="109"/>
        <v>240631.16999999946</v>
      </c>
      <c r="R914" s="135">
        <f t="shared" si="110"/>
        <v>425.97242939666233</v>
      </c>
    </row>
    <row r="915" spans="1:18" x14ac:dyDescent="0.35">
      <c r="A915" s="141">
        <v>24</v>
      </c>
      <c r="B915" s="142" t="s">
        <v>58</v>
      </c>
      <c r="C915" s="142" t="s">
        <v>539</v>
      </c>
      <c r="D915" s="142" t="s">
        <v>540</v>
      </c>
      <c r="E915" s="142" t="s">
        <v>541</v>
      </c>
      <c r="F915" s="142" t="s">
        <v>180</v>
      </c>
      <c r="G915" s="142" t="s">
        <v>1292</v>
      </c>
      <c r="H915" s="143">
        <v>5126</v>
      </c>
      <c r="I915" s="141">
        <v>4</v>
      </c>
      <c r="J915" s="144">
        <f>นครพนม!F26</f>
        <v>345677.25</v>
      </c>
      <c r="K915" s="145">
        <f>นครพนม!AQ26</f>
        <v>571038.79</v>
      </c>
      <c r="L915" s="146">
        <f>นครพนม!AR26</f>
        <v>1762118.79</v>
      </c>
      <c r="M915" s="146">
        <f>นครพนม!AS26</f>
        <v>1540321.91</v>
      </c>
      <c r="N915" s="142"/>
      <c r="O915" s="142"/>
      <c r="P915" s="142"/>
      <c r="Q915" s="134">
        <f t="shared" si="109"/>
        <v>221796.88000000012</v>
      </c>
      <c r="R915" s="135">
        <f t="shared" si="110"/>
        <v>343.76098127194695</v>
      </c>
    </row>
    <row r="916" spans="1:18" x14ac:dyDescent="0.35">
      <c r="A916" s="141">
        <v>25</v>
      </c>
      <c r="B916" s="142" t="s">
        <v>58</v>
      </c>
      <c r="C916" s="142" t="s">
        <v>539</v>
      </c>
      <c r="D916" s="142" t="s">
        <v>540</v>
      </c>
      <c r="E916" s="142" t="s">
        <v>541</v>
      </c>
      <c r="F916" s="142" t="s">
        <v>180</v>
      </c>
      <c r="G916" s="142" t="s">
        <v>1293</v>
      </c>
      <c r="H916" s="143">
        <v>2780</v>
      </c>
      <c r="I916" s="141">
        <v>2</v>
      </c>
      <c r="J916" s="144">
        <f>นครพนม!F27</f>
        <v>260273.63</v>
      </c>
      <c r="K916" s="145">
        <f>นครพนม!AQ27</f>
        <v>22257.860000000044</v>
      </c>
      <c r="L916" s="146">
        <f>นครพนม!AR27</f>
        <v>1037977.94</v>
      </c>
      <c r="M916" s="146">
        <f>นครพนม!AS27</f>
        <v>1415104.8</v>
      </c>
      <c r="N916" s="142"/>
      <c r="O916" s="142"/>
      <c r="P916" s="142"/>
      <c r="Q916" s="134">
        <f t="shared" si="109"/>
        <v>-377126.8600000001</v>
      </c>
      <c r="R916" s="135">
        <f t="shared" si="110"/>
        <v>373.37335971223018</v>
      </c>
    </row>
    <row r="917" spans="1:18" x14ac:dyDescent="0.35">
      <c r="A917" s="141">
        <v>26</v>
      </c>
      <c r="B917" s="142" t="s">
        <v>58</v>
      </c>
      <c r="C917" s="142" t="s">
        <v>539</v>
      </c>
      <c r="D917" s="142" t="s">
        <v>540</v>
      </c>
      <c r="E917" s="142" t="s">
        <v>541</v>
      </c>
      <c r="F917" s="142" t="s">
        <v>180</v>
      </c>
      <c r="G917" s="142" t="s">
        <v>1294</v>
      </c>
      <c r="H917" s="143">
        <v>2904</v>
      </c>
      <c r="I917" s="141">
        <v>2</v>
      </c>
      <c r="J917" s="144">
        <f>นครพนม!F28</f>
        <v>372066.52</v>
      </c>
      <c r="K917" s="145">
        <f>นครพนม!AQ28</f>
        <v>457081.80000000005</v>
      </c>
      <c r="L917" s="146">
        <f>นครพนม!AR28</f>
        <v>1031194</v>
      </c>
      <c r="M917" s="146">
        <f>นครพนม!AS28</f>
        <v>842141.01</v>
      </c>
      <c r="N917" s="142"/>
      <c r="O917" s="142"/>
      <c r="P917" s="142"/>
      <c r="Q917" s="134">
        <f t="shared" si="109"/>
        <v>189052.99</v>
      </c>
      <c r="R917" s="135">
        <f t="shared" si="110"/>
        <v>355.09435261707989</v>
      </c>
    </row>
    <row r="918" spans="1:18" s="153" customFormat="1" x14ac:dyDescent="0.35">
      <c r="A918" s="147">
        <v>1</v>
      </c>
      <c r="B918" s="148" t="s">
        <v>58</v>
      </c>
      <c r="C918" s="148"/>
      <c r="D918" s="148"/>
      <c r="E918" s="148" t="s">
        <v>77</v>
      </c>
      <c r="F918" s="148"/>
      <c r="G918" s="148" t="s">
        <v>543</v>
      </c>
      <c r="H918" s="154">
        <f>SUM(H892:H917)</f>
        <v>83996</v>
      </c>
      <c r="I918" s="147"/>
      <c r="J918" s="150">
        <f>SUM(J892:J917)</f>
        <v>8039505.1300000008</v>
      </c>
      <c r="K918" s="185">
        <f>SUM(K892:K917)</f>
        <v>11054468.52</v>
      </c>
      <c r="L918" s="150">
        <f t="shared" ref="L918:M918" si="111">SUM(L893:L917)</f>
        <v>49624615.210000008</v>
      </c>
      <c r="M918" s="150">
        <f t="shared" si="111"/>
        <v>47985017.849999987</v>
      </c>
      <c r="N918" s="148">
        <v>25</v>
      </c>
      <c r="O918" s="148">
        <v>25</v>
      </c>
      <c r="P918" s="148">
        <f>N918-O918</f>
        <v>0</v>
      </c>
      <c r="Q918" s="151">
        <f t="shared" si="109"/>
        <v>1639597.3600000218</v>
      </c>
      <c r="R918" s="152">
        <f>L918/H918</f>
        <v>590.79736189818573</v>
      </c>
    </row>
    <row r="919" spans="1:18" x14ac:dyDescent="0.35">
      <c r="A919" s="141">
        <v>1</v>
      </c>
      <c r="B919" s="142" t="s">
        <v>58</v>
      </c>
      <c r="C919" s="142" t="s">
        <v>544</v>
      </c>
      <c r="D919" s="142" t="s">
        <v>79</v>
      </c>
      <c r="E919" s="142" t="s">
        <v>545</v>
      </c>
      <c r="F919" s="142" t="s">
        <v>210</v>
      </c>
      <c r="G919" s="142" t="s">
        <v>546</v>
      </c>
      <c r="H919" s="143"/>
      <c r="I919" s="141"/>
      <c r="J919" s="144"/>
      <c r="K919" s="145"/>
      <c r="L919" s="146"/>
      <c r="M919" s="146"/>
      <c r="N919" s="142"/>
      <c r="O919" s="142"/>
      <c r="P919" s="142"/>
    </row>
    <row r="920" spans="1:18" x14ac:dyDescent="0.35">
      <c r="A920" s="141">
        <v>2</v>
      </c>
      <c r="B920" s="142" t="s">
        <v>58</v>
      </c>
      <c r="C920" s="142" t="s">
        <v>544</v>
      </c>
      <c r="D920" s="142" t="s">
        <v>79</v>
      </c>
      <c r="E920" s="142" t="s">
        <v>545</v>
      </c>
      <c r="F920" s="142" t="s">
        <v>180</v>
      </c>
      <c r="G920" s="142" t="s">
        <v>1295</v>
      </c>
      <c r="H920" s="143">
        <v>3964</v>
      </c>
      <c r="I920" s="141">
        <v>3</v>
      </c>
      <c r="J920" s="144">
        <f>นครพนม!F29</f>
        <v>213793.21</v>
      </c>
      <c r="K920" s="145">
        <f>นครพนม!AQ29</f>
        <v>224750.72</v>
      </c>
      <c r="L920" s="146">
        <f>นครพนม!AR29</f>
        <v>2612694.17</v>
      </c>
      <c r="M920" s="146">
        <f>นครพนม!AS29</f>
        <v>2563032.08</v>
      </c>
      <c r="N920" s="142"/>
      <c r="O920" s="142"/>
      <c r="P920" s="142"/>
      <c r="Q920" s="134">
        <f t="shared" si="109"/>
        <v>49662.089999999851</v>
      </c>
      <c r="R920" s="135">
        <f t="shared" si="110"/>
        <v>659.10549192734607</v>
      </c>
    </row>
    <row r="921" spans="1:18" x14ac:dyDescent="0.35">
      <c r="A921" s="141">
        <v>3</v>
      </c>
      <c r="B921" s="142" t="s">
        <v>58</v>
      </c>
      <c r="C921" s="142" t="s">
        <v>544</v>
      </c>
      <c r="D921" s="142" t="s">
        <v>79</v>
      </c>
      <c r="E921" s="142" t="s">
        <v>545</v>
      </c>
      <c r="F921" s="142" t="s">
        <v>180</v>
      </c>
      <c r="G921" s="142" t="s">
        <v>1296</v>
      </c>
      <c r="H921" s="143">
        <v>5112</v>
      </c>
      <c r="I921" s="141">
        <v>4</v>
      </c>
      <c r="J921" s="144">
        <f>นครพนม!F30</f>
        <v>21658.83</v>
      </c>
      <c r="K921" s="145">
        <f>นครพนม!AQ30</f>
        <v>-291132.68999999994</v>
      </c>
      <c r="L921" s="146">
        <f>นครพนม!AR30</f>
        <v>1852078.6099999999</v>
      </c>
      <c r="M921" s="146">
        <f>นครพนม!AS30</f>
        <v>2086575.19</v>
      </c>
      <c r="N921" s="142"/>
      <c r="O921" s="142"/>
      <c r="P921" s="142"/>
      <c r="Q921" s="134">
        <f t="shared" si="109"/>
        <v>-234496.58000000007</v>
      </c>
      <c r="R921" s="135">
        <f t="shared" si="110"/>
        <v>362.30019757433485</v>
      </c>
    </row>
    <row r="922" spans="1:18" x14ac:dyDescent="0.35">
      <c r="A922" s="141">
        <v>4</v>
      </c>
      <c r="B922" s="142" t="s">
        <v>58</v>
      </c>
      <c r="C922" s="142" t="s">
        <v>544</v>
      </c>
      <c r="D922" s="142" t="s">
        <v>79</v>
      </c>
      <c r="E922" s="142" t="s">
        <v>545</v>
      </c>
      <c r="F922" s="142" t="s">
        <v>180</v>
      </c>
      <c r="G922" s="142" t="s">
        <v>1297</v>
      </c>
      <c r="H922" s="143">
        <v>2863</v>
      </c>
      <c r="I922" s="141">
        <v>2</v>
      </c>
      <c r="J922" s="144">
        <f>นครพนม!F31</f>
        <v>329632.34999999998</v>
      </c>
      <c r="K922" s="145">
        <f>นครพนม!AQ31</f>
        <v>377967.68</v>
      </c>
      <c r="L922" s="146">
        <f>นครพนม!AR31</f>
        <v>1525912.4900000002</v>
      </c>
      <c r="M922" s="146">
        <f>นครพนม!AS31</f>
        <v>1489524.74</v>
      </c>
      <c r="N922" s="142"/>
      <c r="O922" s="142"/>
      <c r="P922" s="142"/>
      <c r="Q922" s="134">
        <f t="shared" si="109"/>
        <v>36387.750000000233</v>
      </c>
      <c r="R922" s="135">
        <f t="shared" si="110"/>
        <v>532.97676912329734</v>
      </c>
    </row>
    <row r="923" spans="1:18" x14ac:dyDescent="0.35">
      <c r="A923" s="141">
        <v>5</v>
      </c>
      <c r="B923" s="142" t="s">
        <v>58</v>
      </c>
      <c r="C923" s="142" t="s">
        <v>544</v>
      </c>
      <c r="D923" s="142" t="s">
        <v>79</v>
      </c>
      <c r="E923" s="142" t="s">
        <v>545</v>
      </c>
      <c r="F923" s="142" t="s">
        <v>180</v>
      </c>
      <c r="G923" s="142" t="s">
        <v>1298</v>
      </c>
      <c r="H923" s="143">
        <v>3378</v>
      </c>
      <c r="I923" s="141">
        <v>3</v>
      </c>
      <c r="J923" s="144">
        <f>นครพนม!F32</f>
        <v>118069.81</v>
      </c>
      <c r="K923" s="145">
        <f>นครพนม!AQ32</f>
        <v>144589.01999999996</v>
      </c>
      <c r="L923" s="146">
        <f>นครพนม!AR32</f>
        <v>617086.24</v>
      </c>
      <c r="M923" s="146">
        <f>นครพนม!AS32</f>
        <v>745846.92</v>
      </c>
      <c r="N923" s="142"/>
      <c r="O923" s="142"/>
      <c r="P923" s="142"/>
      <c r="Q923" s="134">
        <f t="shared" si="109"/>
        <v>-128760.68000000005</v>
      </c>
      <c r="R923" s="135">
        <f t="shared" si="110"/>
        <v>182.67798697454114</v>
      </c>
    </row>
    <row r="924" spans="1:18" x14ac:dyDescent="0.35">
      <c r="A924" s="141">
        <v>6</v>
      </c>
      <c r="B924" s="142" t="s">
        <v>58</v>
      </c>
      <c r="C924" s="142" t="s">
        <v>544</v>
      </c>
      <c r="D924" s="142" t="s">
        <v>79</v>
      </c>
      <c r="E924" s="142" t="s">
        <v>545</v>
      </c>
      <c r="F924" s="142" t="s">
        <v>180</v>
      </c>
      <c r="G924" s="142" t="s">
        <v>1299</v>
      </c>
      <c r="H924" s="143">
        <v>3946</v>
      </c>
      <c r="I924" s="141">
        <v>3</v>
      </c>
      <c r="J924" s="144">
        <f>นครพนม!F33</f>
        <v>303951.57</v>
      </c>
      <c r="K924" s="145">
        <f>นครพนม!AQ33</f>
        <v>451930.95</v>
      </c>
      <c r="L924" s="146">
        <f>นครพนม!AR33</f>
        <v>1788719.13</v>
      </c>
      <c r="M924" s="146">
        <f>นครพนม!AS33</f>
        <v>1729060.2499999998</v>
      </c>
      <c r="N924" s="142"/>
      <c r="O924" s="142"/>
      <c r="P924" s="142"/>
      <c r="Q924" s="134">
        <f t="shared" si="109"/>
        <v>59658.880000000121</v>
      </c>
      <c r="R924" s="135">
        <f t="shared" si="110"/>
        <v>453.29932336543334</v>
      </c>
    </row>
    <row r="925" spans="1:18" x14ac:dyDescent="0.35">
      <c r="A925" s="141">
        <v>7</v>
      </c>
      <c r="B925" s="142" t="s">
        <v>58</v>
      </c>
      <c r="C925" s="142" t="s">
        <v>544</v>
      </c>
      <c r="D925" s="142" t="s">
        <v>79</v>
      </c>
      <c r="E925" s="142" t="s">
        <v>545</v>
      </c>
      <c r="F925" s="142" t="s">
        <v>180</v>
      </c>
      <c r="G925" s="142" t="s">
        <v>1300</v>
      </c>
      <c r="H925" s="143">
        <v>4332</v>
      </c>
      <c r="I925" s="141">
        <v>3</v>
      </c>
      <c r="J925" s="144">
        <f>นครพนม!F34</f>
        <v>236782.31</v>
      </c>
      <c r="K925" s="145">
        <f>นครพนม!AQ34</f>
        <v>361442.12</v>
      </c>
      <c r="L925" s="146">
        <f>นครพนม!AR34</f>
        <v>1730494.38</v>
      </c>
      <c r="M925" s="146">
        <f>นครพนม!AS34</f>
        <v>1606691.8900000001</v>
      </c>
      <c r="N925" s="142"/>
      <c r="O925" s="142"/>
      <c r="P925" s="142"/>
      <c r="Q925" s="134">
        <f t="shared" si="109"/>
        <v>123802.48999999976</v>
      </c>
      <c r="R925" s="135">
        <f t="shared" si="110"/>
        <v>399.46777008310249</v>
      </c>
    </row>
    <row r="926" spans="1:18" s="199" customFormat="1" x14ac:dyDescent="0.35">
      <c r="A926" s="193">
        <v>8</v>
      </c>
      <c r="B926" s="194" t="s">
        <v>58</v>
      </c>
      <c r="C926" s="194" t="s">
        <v>544</v>
      </c>
      <c r="D926" s="194" t="s">
        <v>79</v>
      </c>
      <c r="E926" s="194" t="s">
        <v>545</v>
      </c>
      <c r="F926" s="194" t="s">
        <v>180</v>
      </c>
      <c r="G926" s="194" t="s">
        <v>1301</v>
      </c>
      <c r="H926" s="188">
        <v>2103</v>
      </c>
      <c r="I926" s="193">
        <v>2</v>
      </c>
      <c r="J926" s="195">
        <f>นครพนม!F35</f>
        <v>259505.66</v>
      </c>
      <c r="K926" s="196">
        <f>นครพนม!AQ35</f>
        <v>313225.08999999997</v>
      </c>
      <c r="L926" s="195">
        <f>นครพนม!AR35</f>
        <v>809857.6</v>
      </c>
      <c r="M926" s="195">
        <f>นครพนม!AS35</f>
        <v>720489.02999999991</v>
      </c>
      <c r="N926" s="194"/>
      <c r="O926" s="194"/>
      <c r="P926" s="194"/>
      <c r="Q926" s="197">
        <f t="shared" si="109"/>
        <v>89368.570000000065</v>
      </c>
      <c r="R926" s="198">
        <f t="shared" si="110"/>
        <v>385.09633856395624</v>
      </c>
    </row>
    <row r="927" spans="1:18" x14ac:dyDescent="0.35">
      <c r="A927" s="141">
        <v>9</v>
      </c>
      <c r="B927" s="142" t="s">
        <v>58</v>
      </c>
      <c r="C927" s="142" t="s">
        <v>544</v>
      </c>
      <c r="D927" s="142" t="s">
        <v>79</v>
      </c>
      <c r="E927" s="142" t="s">
        <v>545</v>
      </c>
      <c r="F927" s="142" t="s">
        <v>180</v>
      </c>
      <c r="G927" s="142" t="s">
        <v>1302</v>
      </c>
      <c r="H927" s="143">
        <v>2710</v>
      </c>
      <c r="I927" s="141">
        <v>2</v>
      </c>
      <c r="J927" s="144">
        <f>นครพนม!F36</f>
        <v>255295.07</v>
      </c>
      <c r="K927" s="145">
        <f>นครพนม!AQ36</f>
        <v>265902.49</v>
      </c>
      <c r="L927" s="146">
        <f>นครพนม!AR36</f>
        <v>645559.31999999995</v>
      </c>
      <c r="M927" s="146">
        <f>นครพนม!AS36</f>
        <v>578056.22</v>
      </c>
      <c r="N927" s="142"/>
      <c r="O927" s="142"/>
      <c r="P927" s="142"/>
      <c r="Q927" s="134">
        <f t="shared" si="109"/>
        <v>67503.099999999977</v>
      </c>
      <c r="R927" s="135">
        <f t="shared" si="110"/>
        <v>238.21377121771215</v>
      </c>
    </row>
    <row r="928" spans="1:18" x14ac:dyDescent="0.35">
      <c r="A928" s="141">
        <v>10</v>
      </c>
      <c r="B928" s="142" t="s">
        <v>58</v>
      </c>
      <c r="C928" s="142" t="s">
        <v>544</v>
      </c>
      <c r="D928" s="142" t="s">
        <v>79</v>
      </c>
      <c r="E928" s="142" t="s">
        <v>545</v>
      </c>
      <c r="F928" s="142" t="s">
        <v>180</v>
      </c>
      <c r="G928" s="142" t="s">
        <v>1303</v>
      </c>
      <c r="H928" s="143">
        <v>2476</v>
      </c>
      <c r="I928" s="141">
        <v>2</v>
      </c>
      <c r="J928" s="144">
        <f>นครพนม!F37</f>
        <v>107932.53</v>
      </c>
      <c r="K928" s="145">
        <f>นครพนม!AQ37</f>
        <v>201962.64</v>
      </c>
      <c r="L928" s="146">
        <f>นครพนม!AR37</f>
        <v>1706850.49</v>
      </c>
      <c r="M928" s="146">
        <f>นครพนม!AS37</f>
        <v>1836024.02</v>
      </c>
      <c r="N928" s="142"/>
      <c r="O928" s="142"/>
      <c r="P928" s="142"/>
      <c r="Q928" s="134">
        <f t="shared" si="109"/>
        <v>-129173.53000000003</v>
      </c>
      <c r="R928" s="135">
        <f t="shared" si="110"/>
        <v>689.35803311793211</v>
      </c>
    </row>
    <row r="929" spans="1:18" s="153" customFormat="1" x14ac:dyDescent="0.35">
      <c r="A929" s="147">
        <v>2</v>
      </c>
      <c r="B929" s="148" t="s">
        <v>58</v>
      </c>
      <c r="C929" s="148"/>
      <c r="D929" s="148"/>
      <c r="E929" s="148" t="s">
        <v>77</v>
      </c>
      <c r="F929" s="148"/>
      <c r="G929" s="148" t="s">
        <v>547</v>
      </c>
      <c r="H929" s="154">
        <f>SUM(H919:H928)</f>
        <v>30884</v>
      </c>
      <c r="I929" s="147"/>
      <c r="J929" s="150">
        <f>SUM(J919:J928)</f>
        <v>1846621.34</v>
      </c>
      <c r="K929" s="185">
        <f>SUM(K919:K928)</f>
        <v>2050638.02</v>
      </c>
      <c r="L929" s="150">
        <f t="shared" ref="L929:M929" si="112">SUM(L919:L928)</f>
        <v>13289252.43</v>
      </c>
      <c r="M929" s="150">
        <f t="shared" si="112"/>
        <v>13355300.34</v>
      </c>
      <c r="N929" s="148">
        <v>9</v>
      </c>
      <c r="O929" s="148">
        <v>9</v>
      </c>
      <c r="P929" s="148">
        <f>N929-O929</f>
        <v>0</v>
      </c>
      <c r="Q929" s="151">
        <f t="shared" si="109"/>
        <v>-66047.910000000149</v>
      </c>
      <c r="R929" s="152">
        <f>L929/H929</f>
        <v>430.29570101023182</v>
      </c>
    </row>
    <row r="930" spans="1:18" x14ac:dyDescent="0.35">
      <c r="A930" s="141">
        <v>1</v>
      </c>
      <c r="B930" s="142" t="s">
        <v>58</v>
      </c>
      <c r="C930" s="142" t="s">
        <v>548</v>
      </c>
      <c r="D930" s="142" t="s">
        <v>86</v>
      </c>
      <c r="E930" s="142" t="s">
        <v>549</v>
      </c>
      <c r="F930" s="142" t="s">
        <v>210</v>
      </c>
      <c r="G930" s="142" t="s">
        <v>550</v>
      </c>
      <c r="H930" s="143"/>
      <c r="I930" s="141"/>
      <c r="J930" s="144"/>
      <c r="K930" s="145"/>
      <c r="L930" s="146"/>
      <c r="M930" s="146"/>
      <c r="N930" s="142"/>
      <c r="O930" s="142"/>
      <c r="P930" s="142"/>
    </row>
    <row r="931" spans="1:18" x14ac:dyDescent="0.35">
      <c r="A931" s="141">
        <v>2</v>
      </c>
      <c r="B931" s="142" t="s">
        <v>58</v>
      </c>
      <c r="C931" s="142" t="s">
        <v>548</v>
      </c>
      <c r="D931" s="142" t="s">
        <v>86</v>
      </c>
      <c r="E931" s="142" t="s">
        <v>549</v>
      </c>
      <c r="F931" s="142" t="s">
        <v>180</v>
      </c>
      <c r="G931" s="142" t="s">
        <v>1304</v>
      </c>
      <c r="H931" s="143">
        <v>3590</v>
      </c>
      <c r="I931" s="141">
        <v>3</v>
      </c>
      <c r="J931" s="144">
        <f>นครพนม!F38</f>
        <v>324671.55</v>
      </c>
      <c r="K931" s="145">
        <f>นครพนม!AQ38</f>
        <v>321552.88</v>
      </c>
      <c r="L931" s="146">
        <f>นครพนม!AR38</f>
        <v>1284338.9100000001</v>
      </c>
      <c r="M931" s="146">
        <f>นครพนม!AS38</f>
        <v>1503010.8599999999</v>
      </c>
      <c r="N931" s="142"/>
      <c r="O931" s="142"/>
      <c r="P931" s="142"/>
      <c r="Q931" s="134">
        <f t="shared" si="109"/>
        <v>-218671.94999999972</v>
      </c>
      <c r="R931" s="135">
        <f t="shared" si="110"/>
        <v>357.7545710306407</v>
      </c>
    </row>
    <row r="932" spans="1:18" x14ac:dyDescent="0.35">
      <c r="A932" s="141">
        <v>3</v>
      </c>
      <c r="B932" s="142" t="s">
        <v>58</v>
      </c>
      <c r="C932" s="142" t="s">
        <v>548</v>
      </c>
      <c r="D932" s="142" t="s">
        <v>86</v>
      </c>
      <c r="E932" s="142" t="s">
        <v>549</v>
      </c>
      <c r="F932" s="142" t="s">
        <v>180</v>
      </c>
      <c r="G932" s="142" t="s">
        <v>1305</v>
      </c>
      <c r="H932" s="143">
        <v>4275</v>
      </c>
      <c r="I932" s="141">
        <v>3</v>
      </c>
      <c r="J932" s="144">
        <f>นครพนม!F39</f>
        <v>358001.12</v>
      </c>
      <c r="K932" s="145">
        <f>นครพนม!AQ39</f>
        <v>293780.20999999996</v>
      </c>
      <c r="L932" s="146">
        <f>นครพนม!AR39</f>
        <v>1503365.31</v>
      </c>
      <c r="M932" s="146">
        <f>นครพนม!AS39</f>
        <v>1344262.79</v>
      </c>
      <c r="N932" s="142"/>
      <c r="O932" s="142"/>
      <c r="P932" s="142"/>
      <c r="Q932" s="134">
        <f t="shared" si="109"/>
        <v>159102.52000000002</v>
      </c>
      <c r="R932" s="135">
        <f t="shared" si="110"/>
        <v>351.6644</v>
      </c>
    </row>
    <row r="933" spans="1:18" x14ac:dyDescent="0.35">
      <c r="A933" s="141">
        <v>4</v>
      </c>
      <c r="B933" s="142" t="s">
        <v>58</v>
      </c>
      <c r="C933" s="142" t="s">
        <v>548</v>
      </c>
      <c r="D933" s="142" t="s">
        <v>86</v>
      </c>
      <c r="E933" s="142" t="s">
        <v>549</v>
      </c>
      <c r="F933" s="142" t="s">
        <v>180</v>
      </c>
      <c r="G933" s="142" t="s">
        <v>1306</v>
      </c>
      <c r="H933" s="143">
        <v>1050</v>
      </c>
      <c r="I933" s="141">
        <v>1</v>
      </c>
      <c r="J933" s="144">
        <f>นครพนม!F40</f>
        <v>524464.96</v>
      </c>
      <c r="K933" s="145">
        <f>นครพนม!AQ40</f>
        <v>625593.47</v>
      </c>
      <c r="L933" s="146">
        <f>นครพนม!AR40</f>
        <v>1266779.56</v>
      </c>
      <c r="M933" s="146">
        <f>นครพนม!AS40</f>
        <v>1188086.24</v>
      </c>
      <c r="N933" s="142"/>
      <c r="O933" s="142"/>
      <c r="P933" s="142"/>
      <c r="Q933" s="134">
        <f t="shared" si="109"/>
        <v>78693.320000000065</v>
      </c>
      <c r="R933" s="135">
        <f t="shared" si="110"/>
        <v>1206.456723809524</v>
      </c>
    </row>
    <row r="934" spans="1:18" x14ac:dyDescent="0.35">
      <c r="A934" s="141">
        <v>5</v>
      </c>
      <c r="B934" s="142" t="s">
        <v>58</v>
      </c>
      <c r="C934" s="142" t="s">
        <v>548</v>
      </c>
      <c r="D934" s="142" t="s">
        <v>86</v>
      </c>
      <c r="E934" s="142" t="s">
        <v>549</v>
      </c>
      <c r="F934" s="142" t="s">
        <v>180</v>
      </c>
      <c r="G934" s="142" t="s">
        <v>1307</v>
      </c>
      <c r="H934" s="143">
        <v>2081</v>
      </c>
      <c r="I934" s="141">
        <v>2</v>
      </c>
      <c r="J934" s="144">
        <f>นครพนม!F41</f>
        <v>112306.4</v>
      </c>
      <c r="K934" s="145">
        <f>นครพนม!AQ41</f>
        <v>-308602.5</v>
      </c>
      <c r="L934" s="146">
        <f>นครพนม!AR41</f>
        <v>1660198.21</v>
      </c>
      <c r="M934" s="146">
        <f>นครพนม!AS41</f>
        <v>1879727.76</v>
      </c>
      <c r="N934" s="142"/>
      <c r="O934" s="142"/>
      <c r="P934" s="142"/>
      <c r="Q934" s="134">
        <f t="shared" si="109"/>
        <v>-219529.55000000005</v>
      </c>
      <c r="R934" s="135">
        <f t="shared" si="110"/>
        <v>797.78866410379624</v>
      </c>
    </row>
    <row r="935" spans="1:18" x14ac:dyDescent="0.35">
      <c r="A935" s="141">
        <v>6</v>
      </c>
      <c r="B935" s="142" t="s">
        <v>58</v>
      </c>
      <c r="C935" s="142" t="s">
        <v>548</v>
      </c>
      <c r="D935" s="142" t="s">
        <v>86</v>
      </c>
      <c r="E935" s="142" t="s">
        <v>549</v>
      </c>
      <c r="F935" s="142" t="s">
        <v>180</v>
      </c>
      <c r="G935" s="142" t="s">
        <v>1308</v>
      </c>
      <c r="H935" s="143">
        <v>2563</v>
      </c>
      <c r="I935" s="141">
        <v>2</v>
      </c>
      <c r="J935" s="144">
        <f>นครพนม!F42</f>
        <v>159410.47</v>
      </c>
      <c r="K935" s="145">
        <f>นครพนม!AQ42</f>
        <v>728227.09</v>
      </c>
      <c r="L935" s="146">
        <f>นครพนม!AR42</f>
        <v>1417983.96</v>
      </c>
      <c r="M935" s="146">
        <f>นครพนม!AS42</f>
        <v>1604852.05</v>
      </c>
      <c r="N935" s="142"/>
      <c r="O935" s="142"/>
      <c r="P935" s="142"/>
      <c r="Q935" s="134">
        <f t="shared" si="109"/>
        <v>-186868.09000000008</v>
      </c>
      <c r="R935" s="135">
        <f t="shared" si="110"/>
        <v>553.25164260632073</v>
      </c>
    </row>
    <row r="936" spans="1:18" x14ac:dyDescent="0.35">
      <c r="A936" s="141">
        <v>7</v>
      </c>
      <c r="B936" s="142" t="s">
        <v>58</v>
      </c>
      <c r="C936" s="142" t="s">
        <v>548</v>
      </c>
      <c r="D936" s="142" t="s">
        <v>86</v>
      </c>
      <c r="E936" s="142" t="s">
        <v>549</v>
      </c>
      <c r="F936" s="142" t="s">
        <v>180</v>
      </c>
      <c r="G936" s="142" t="s">
        <v>1309</v>
      </c>
      <c r="H936" s="143">
        <v>2302</v>
      </c>
      <c r="I936" s="141">
        <v>2</v>
      </c>
      <c r="J936" s="144">
        <f>นครพนม!F43</f>
        <v>276101.76000000001</v>
      </c>
      <c r="K936" s="145">
        <f>นครพนม!AQ43</f>
        <v>944171.24</v>
      </c>
      <c r="L936" s="146">
        <f>นครพนม!AR43</f>
        <v>1605304.06</v>
      </c>
      <c r="M936" s="146">
        <f>นครพนม!AS43</f>
        <v>1701333.5799999998</v>
      </c>
      <c r="N936" s="142"/>
      <c r="O936" s="142"/>
      <c r="P936" s="142"/>
      <c r="Q936" s="134">
        <f t="shared" si="109"/>
        <v>-96029.519999999786</v>
      </c>
      <c r="R936" s="135">
        <f t="shared" si="110"/>
        <v>697.3518940052129</v>
      </c>
    </row>
    <row r="937" spans="1:18" x14ac:dyDescent="0.35">
      <c r="A937" s="141">
        <v>8</v>
      </c>
      <c r="B937" s="142" t="s">
        <v>58</v>
      </c>
      <c r="C937" s="142" t="s">
        <v>548</v>
      </c>
      <c r="D937" s="142" t="s">
        <v>86</v>
      </c>
      <c r="E937" s="142" t="s">
        <v>549</v>
      </c>
      <c r="F937" s="142" t="s">
        <v>180</v>
      </c>
      <c r="G937" s="142" t="s">
        <v>1310</v>
      </c>
      <c r="H937" s="143">
        <v>2003</v>
      </c>
      <c r="I937" s="141">
        <v>2</v>
      </c>
      <c r="J937" s="144">
        <f>นครพนม!F44</f>
        <v>340876.99</v>
      </c>
      <c r="K937" s="145">
        <f>นครพนม!AQ44</f>
        <v>549069.77</v>
      </c>
      <c r="L937" s="146">
        <f>นครพนม!AR44</f>
        <v>635463.80000000005</v>
      </c>
      <c r="M937" s="146">
        <f>นครพนม!AS44</f>
        <v>515846.04999999993</v>
      </c>
      <c r="N937" s="142"/>
      <c r="O937" s="142"/>
      <c r="P937" s="142"/>
      <c r="Q937" s="134">
        <f t="shared" si="109"/>
        <v>119617.75000000012</v>
      </c>
      <c r="R937" s="135">
        <f t="shared" si="110"/>
        <v>317.256015976036</v>
      </c>
    </row>
    <row r="938" spans="1:18" x14ac:dyDescent="0.35">
      <c r="A938" s="141">
        <v>9</v>
      </c>
      <c r="B938" s="142" t="s">
        <v>58</v>
      </c>
      <c r="C938" s="142" t="s">
        <v>548</v>
      </c>
      <c r="D938" s="142" t="s">
        <v>86</v>
      </c>
      <c r="E938" s="142" t="s">
        <v>549</v>
      </c>
      <c r="F938" s="142" t="s">
        <v>180</v>
      </c>
      <c r="G938" s="142" t="s">
        <v>1311</v>
      </c>
      <c r="H938" s="143">
        <v>2921</v>
      </c>
      <c r="I938" s="141">
        <v>2</v>
      </c>
      <c r="J938" s="144">
        <f>นครพนม!F45</f>
        <v>398541.71</v>
      </c>
      <c r="K938" s="145">
        <f>นครพนม!AQ45</f>
        <v>410586.15</v>
      </c>
      <c r="L938" s="146">
        <f>นครพนม!AR45</f>
        <v>1556486.38</v>
      </c>
      <c r="M938" s="146">
        <f>นครพนม!AS45</f>
        <v>1502244.85</v>
      </c>
      <c r="N938" s="142"/>
      <c r="O938" s="142"/>
      <c r="P938" s="142"/>
      <c r="Q938" s="134">
        <f t="shared" si="109"/>
        <v>54241.529999999795</v>
      </c>
      <c r="R938" s="135">
        <f t="shared" si="110"/>
        <v>532.86079424854495</v>
      </c>
    </row>
    <row r="939" spans="1:18" x14ac:dyDescent="0.35">
      <c r="A939" s="141">
        <v>10</v>
      </c>
      <c r="B939" s="142" t="s">
        <v>58</v>
      </c>
      <c r="C939" s="142" t="s">
        <v>548</v>
      </c>
      <c r="D939" s="142" t="s">
        <v>86</v>
      </c>
      <c r="E939" s="142" t="s">
        <v>549</v>
      </c>
      <c r="F939" s="142" t="s">
        <v>180</v>
      </c>
      <c r="G939" s="142" t="s">
        <v>1312</v>
      </c>
      <c r="H939" s="143">
        <v>2021</v>
      </c>
      <c r="I939" s="141">
        <v>2</v>
      </c>
      <c r="J939" s="144">
        <f>นครพนม!F46</f>
        <v>237079.23</v>
      </c>
      <c r="K939" s="145">
        <f>นครพนม!AQ46</f>
        <v>288319.19999999995</v>
      </c>
      <c r="L939" s="146">
        <f>นครพนม!AR46</f>
        <v>1444852.67</v>
      </c>
      <c r="M939" s="146">
        <f>นครพนม!AS46</f>
        <v>1312802.7899999998</v>
      </c>
      <c r="N939" s="142"/>
      <c r="O939" s="142"/>
      <c r="P939" s="142"/>
      <c r="Q939" s="134">
        <f t="shared" si="109"/>
        <v>132049.88000000012</v>
      </c>
      <c r="R939" s="135">
        <f t="shared" si="110"/>
        <v>714.91967837704101</v>
      </c>
    </row>
    <row r="940" spans="1:18" x14ac:dyDescent="0.35">
      <c r="A940" s="141">
        <v>11</v>
      </c>
      <c r="B940" s="142" t="s">
        <v>58</v>
      </c>
      <c r="C940" s="142" t="s">
        <v>548</v>
      </c>
      <c r="D940" s="142" t="s">
        <v>86</v>
      </c>
      <c r="E940" s="142" t="s">
        <v>549</v>
      </c>
      <c r="F940" s="142" t="s">
        <v>180</v>
      </c>
      <c r="G940" s="142" t="s">
        <v>1313</v>
      </c>
      <c r="H940" s="143">
        <v>1750</v>
      </c>
      <c r="I940" s="141">
        <v>2</v>
      </c>
      <c r="J940" s="144">
        <f>นครพนม!F47</f>
        <v>201249.63</v>
      </c>
      <c r="K940" s="145">
        <f>นครพนม!AQ47</f>
        <v>108362.63999999998</v>
      </c>
      <c r="L940" s="146">
        <f>นครพนม!AR47</f>
        <v>1063747.8400000001</v>
      </c>
      <c r="M940" s="146">
        <f>นครพนม!AS47</f>
        <v>980320.73</v>
      </c>
      <c r="N940" s="142"/>
      <c r="O940" s="142"/>
      <c r="P940" s="142"/>
      <c r="Q940" s="134">
        <f t="shared" si="109"/>
        <v>83427.110000000102</v>
      </c>
      <c r="R940" s="135">
        <f t="shared" si="110"/>
        <v>607.85590857142859</v>
      </c>
    </row>
    <row r="941" spans="1:18" x14ac:dyDescent="0.35">
      <c r="A941" s="141">
        <v>12</v>
      </c>
      <c r="B941" s="142" t="s">
        <v>58</v>
      </c>
      <c r="C941" s="142" t="s">
        <v>548</v>
      </c>
      <c r="D941" s="142" t="s">
        <v>86</v>
      </c>
      <c r="E941" s="142" t="s">
        <v>549</v>
      </c>
      <c r="F941" s="142" t="s">
        <v>180</v>
      </c>
      <c r="G941" s="142" t="s">
        <v>1314</v>
      </c>
      <c r="H941" s="143">
        <v>1875</v>
      </c>
      <c r="I941" s="141">
        <v>2</v>
      </c>
      <c r="J941" s="144">
        <f>นครพนม!F48</f>
        <v>210347.53</v>
      </c>
      <c r="K941" s="145">
        <f>นครพนม!AQ48</f>
        <v>321327.63</v>
      </c>
      <c r="L941" s="146">
        <f>นครพนม!AR48</f>
        <v>990267.19</v>
      </c>
      <c r="M941" s="146">
        <f>นครพนม!AS48</f>
        <v>895596.86</v>
      </c>
      <c r="N941" s="142"/>
      <c r="O941" s="142"/>
      <c r="P941" s="142"/>
      <c r="Q941" s="134">
        <f t="shared" si="109"/>
        <v>94670.329999999958</v>
      </c>
      <c r="R941" s="135">
        <f t="shared" si="110"/>
        <v>528.14250133333326</v>
      </c>
    </row>
    <row r="942" spans="1:18" x14ac:dyDescent="0.35">
      <c r="A942" s="141">
        <v>13</v>
      </c>
      <c r="B942" s="142" t="s">
        <v>58</v>
      </c>
      <c r="C942" s="142" t="s">
        <v>548</v>
      </c>
      <c r="D942" s="142" t="s">
        <v>86</v>
      </c>
      <c r="E942" s="142" t="s">
        <v>549</v>
      </c>
      <c r="F942" s="142" t="s">
        <v>180</v>
      </c>
      <c r="G942" s="142" t="s">
        <v>1315</v>
      </c>
      <c r="H942" s="143">
        <v>2733</v>
      </c>
      <c r="I942" s="141">
        <v>2</v>
      </c>
      <c r="J942" s="144">
        <f>นครพนม!F49</f>
        <v>438217.55</v>
      </c>
      <c r="K942" s="145">
        <f>นครพนม!AQ49</f>
        <v>356875.72</v>
      </c>
      <c r="L942" s="146">
        <f>นครพนม!AR49</f>
        <v>1301351.98</v>
      </c>
      <c r="M942" s="146">
        <f>นครพนม!AS49</f>
        <v>1334822.52</v>
      </c>
      <c r="N942" s="142"/>
      <c r="O942" s="142"/>
      <c r="P942" s="142"/>
      <c r="Q942" s="134">
        <f t="shared" si="109"/>
        <v>-33470.540000000037</v>
      </c>
      <c r="R942" s="135">
        <f t="shared" si="110"/>
        <v>476.16245151847784</v>
      </c>
    </row>
    <row r="943" spans="1:18" x14ac:dyDescent="0.35">
      <c r="A943" s="141">
        <v>14</v>
      </c>
      <c r="B943" s="142" t="s">
        <v>58</v>
      </c>
      <c r="C943" s="142" t="s">
        <v>548</v>
      </c>
      <c r="D943" s="142" t="s">
        <v>86</v>
      </c>
      <c r="E943" s="142" t="s">
        <v>549</v>
      </c>
      <c r="F943" s="142" t="s">
        <v>180</v>
      </c>
      <c r="G943" s="142" t="s">
        <v>1316</v>
      </c>
      <c r="H943" s="143">
        <v>2730</v>
      </c>
      <c r="I943" s="141">
        <v>2</v>
      </c>
      <c r="J943" s="144">
        <f>นครพนม!F50</f>
        <v>351654.82</v>
      </c>
      <c r="K943" s="145">
        <f>นครพนม!AQ50</f>
        <v>898865.81</v>
      </c>
      <c r="L943" s="146">
        <f>นครพนม!AR50</f>
        <v>1475868.97</v>
      </c>
      <c r="M943" s="146">
        <f>นครพนม!AS50</f>
        <v>1552887.6300000001</v>
      </c>
      <c r="N943" s="142"/>
      <c r="O943" s="142"/>
      <c r="P943" s="142"/>
      <c r="Q943" s="134">
        <f t="shared" si="109"/>
        <v>-77018.660000000149</v>
      </c>
      <c r="R943" s="135">
        <f t="shared" si="110"/>
        <v>540.61134432234428</v>
      </c>
    </row>
    <row r="944" spans="1:18" x14ac:dyDescent="0.35">
      <c r="A944" s="141">
        <v>15</v>
      </c>
      <c r="B944" s="142" t="s">
        <v>58</v>
      </c>
      <c r="C944" s="142" t="s">
        <v>548</v>
      </c>
      <c r="D944" s="142" t="s">
        <v>86</v>
      </c>
      <c r="E944" s="142" t="s">
        <v>549</v>
      </c>
      <c r="F944" s="142" t="s">
        <v>180</v>
      </c>
      <c r="G944" s="142" t="s">
        <v>1317</v>
      </c>
      <c r="H944" s="143">
        <v>2627</v>
      </c>
      <c r="I944" s="141">
        <v>2</v>
      </c>
      <c r="J944" s="144">
        <f>นครพนม!F51</f>
        <v>531920.43000000005</v>
      </c>
      <c r="K944" s="145">
        <f>นครพนม!AQ51</f>
        <v>907071.25</v>
      </c>
      <c r="L944" s="146">
        <f>นครพนม!AR51</f>
        <v>1437289.38</v>
      </c>
      <c r="M944" s="146">
        <f>นครพนม!AS51</f>
        <v>1137569.6299999999</v>
      </c>
      <c r="N944" s="142"/>
      <c r="O944" s="142"/>
      <c r="P944" s="142"/>
      <c r="Q944" s="134">
        <f t="shared" si="109"/>
        <v>299719.75</v>
      </c>
      <c r="R944" s="135">
        <f t="shared" si="110"/>
        <v>547.12195660449174</v>
      </c>
    </row>
    <row r="945" spans="1:18" x14ac:dyDescent="0.35">
      <c r="A945" s="141">
        <v>16</v>
      </c>
      <c r="B945" s="142" t="s">
        <v>58</v>
      </c>
      <c r="C945" s="142" t="s">
        <v>548</v>
      </c>
      <c r="D945" s="142" t="s">
        <v>86</v>
      </c>
      <c r="E945" s="142" t="s">
        <v>549</v>
      </c>
      <c r="F945" s="142" t="s">
        <v>180</v>
      </c>
      <c r="G945" s="142" t="s">
        <v>1318</v>
      </c>
      <c r="H945" s="143">
        <v>1841</v>
      </c>
      <c r="I945" s="141">
        <v>2</v>
      </c>
      <c r="J945" s="144">
        <f>นครพนม!F52</f>
        <v>433058.26</v>
      </c>
      <c r="K945" s="145">
        <f>นครพนม!AQ52</f>
        <v>463758.17</v>
      </c>
      <c r="L945" s="146">
        <f>นครพนม!AR52</f>
        <v>410187.07999999996</v>
      </c>
      <c r="M945" s="146">
        <f>นครพนม!AS52</f>
        <v>337826.21</v>
      </c>
      <c r="N945" s="142"/>
      <c r="O945" s="142"/>
      <c r="P945" s="142"/>
      <c r="Q945" s="134">
        <f t="shared" si="109"/>
        <v>72360.869999999937</v>
      </c>
      <c r="R945" s="135">
        <f t="shared" si="110"/>
        <v>222.80667028788699</v>
      </c>
    </row>
    <row r="946" spans="1:18" x14ac:dyDescent="0.35">
      <c r="A946" s="155">
        <v>17</v>
      </c>
      <c r="B946" s="156" t="s">
        <v>58</v>
      </c>
      <c r="C946" s="156" t="s">
        <v>548</v>
      </c>
      <c r="D946" s="156" t="s">
        <v>86</v>
      </c>
      <c r="E946" s="156" t="s">
        <v>549</v>
      </c>
      <c r="F946" s="156" t="s">
        <v>180</v>
      </c>
      <c r="G946" s="156" t="s">
        <v>1319</v>
      </c>
      <c r="H946" s="157">
        <v>2414</v>
      </c>
      <c r="I946" s="155">
        <v>2</v>
      </c>
      <c r="J946" s="144">
        <f>นครพนม!F53</f>
        <v>70388.44</v>
      </c>
      <c r="K946" s="145">
        <f>นครพนม!AQ53</f>
        <v>284191.17</v>
      </c>
      <c r="L946" s="146">
        <f>นครพนม!AR53</f>
        <v>1236412.3600000001</v>
      </c>
      <c r="M946" s="146">
        <f>นครพนม!AS53</f>
        <v>1313612.6800000002</v>
      </c>
      <c r="N946" s="142"/>
      <c r="O946" s="142"/>
      <c r="P946" s="142"/>
      <c r="Q946" s="134">
        <f t="shared" si="109"/>
        <v>-77200.320000000065</v>
      </c>
      <c r="R946" s="135">
        <f t="shared" si="110"/>
        <v>512.18407622203813</v>
      </c>
    </row>
    <row r="947" spans="1:18" x14ac:dyDescent="0.35">
      <c r="A947" s="155">
        <v>18</v>
      </c>
      <c r="B947" s="156" t="s">
        <v>58</v>
      </c>
      <c r="C947" s="156" t="s">
        <v>548</v>
      </c>
      <c r="D947" s="156" t="s">
        <v>86</v>
      </c>
      <c r="E947" s="156" t="s">
        <v>549</v>
      </c>
      <c r="F947" s="156" t="s">
        <v>180</v>
      </c>
      <c r="G947" s="156" t="s">
        <v>1320</v>
      </c>
      <c r="H947" s="157">
        <v>1799</v>
      </c>
      <c r="I947" s="155">
        <v>2</v>
      </c>
      <c r="J947" s="144">
        <f>นครพนม!F54</f>
        <v>166282.01</v>
      </c>
      <c r="K947" s="145">
        <f>นครพนม!AQ54</f>
        <v>96145.260000000009</v>
      </c>
      <c r="L947" s="146">
        <f>นครพนม!AR54</f>
        <v>1165852.3500000001</v>
      </c>
      <c r="M947" s="146">
        <f>นครพนม!AS54</f>
        <v>1007472.56</v>
      </c>
      <c r="N947" s="142"/>
      <c r="O947" s="142"/>
      <c r="P947" s="142"/>
      <c r="Q947" s="134">
        <f t="shared" si="109"/>
        <v>158379.79000000004</v>
      </c>
      <c r="R947" s="135">
        <f t="shared" si="110"/>
        <v>648.05578098943863</v>
      </c>
    </row>
    <row r="948" spans="1:18" s="153" customFormat="1" x14ac:dyDescent="0.35">
      <c r="A948" s="147">
        <v>3</v>
      </c>
      <c r="B948" s="148" t="s">
        <v>58</v>
      </c>
      <c r="C948" s="148"/>
      <c r="D948" s="148"/>
      <c r="E948" s="148" t="s">
        <v>77</v>
      </c>
      <c r="F948" s="148"/>
      <c r="G948" s="148" t="s">
        <v>551</v>
      </c>
      <c r="H948" s="154">
        <f>SUM(H930:H947)</f>
        <v>40575</v>
      </c>
      <c r="I948" s="147"/>
      <c r="J948" s="150">
        <f>SUM(J930:J947)</f>
        <v>5134572.8599999994</v>
      </c>
      <c r="K948" s="150">
        <f t="shared" ref="K948:M948" si="113">SUM(K930:K947)</f>
        <v>7289295.1600000001</v>
      </c>
      <c r="L948" s="150">
        <f t="shared" si="113"/>
        <v>21455750.009999998</v>
      </c>
      <c r="M948" s="150">
        <f t="shared" si="113"/>
        <v>21112275.789999995</v>
      </c>
      <c r="N948" s="148">
        <v>17</v>
      </c>
      <c r="O948" s="148">
        <v>17</v>
      </c>
      <c r="P948" s="148">
        <f>N948-O948</f>
        <v>0</v>
      </c>
      <c r="Q948" s="151">
        <f t="shared" si="109"/>
        <v>343474.22000000253</v>
      </c>
      <c r="R948" s="152">
        <f>L948/H948</f>
        <v>528.79236007393706</v>
      </c>
    </row>
    <row r="949" spans="1:18" x14ac:dyDescent="0.35">
      <c r="A949" s="141">
        <v>1</v>
      </c>
      <c r="B949" s="142" t="s">
        <v>58</v>
      </c>
      <c r="C949" s="142" t="s">
        <v>552</v>
      </c>
      <c r="D949" s="142" t="s">
        <v>93</v>
      </c>
      <c r="E949" s="142" t="s">
        <v>553</v>
      </c>
      <c r="F949" s="142" t="s">
        <v>210</v>
      </c>
      <c r="G949" s="142" t="s">
        <v>554</v>
      </c>
      <c r="H949" s="143"/>
      <c r="I949" s="141"/>
      <c r="J949" s="144"/>
      <c r="K949" s="145"/>
      <c r="L949" s="146"/>
      <c r="M949" s="146"/>
      <c r="N949" s="142"/>
      <c r="O949" s="142"/>
      <c r="P949" s="142"/>
    </row>
    <row r="950" spans="1:18" x14ac:dyDescent="0.35">
      <c r="A950" s="141">
        <v>2</v>
      </c>
      <c r="B950" s="142" t="s">
        <v>58</v>
      </c>
      <c r="C950" s="142" t="s">
        <v>552</v>
      </c>
      <c r="D950" s="142" t="s">
        <v>93</v>
      </c>
      <c r="E950" s="142" t="s">
        <v>553</v>
      </c>
      <c r="F950" s="142" t="s">
        <v>180</v>
      </c>
      <c r="G950" s="142" t="s">
        <v>1321</v>
      </c>
      <c r="H950" s="143">
        <v>2442</v>
      </c>
      <c r="I950" s="141">
        <v>2</v>
      </c>
      <c r="J950" s="144">
        <f>นครพนม!F55</f>
        <v>400341.39</v>
      </c>
      <c r="K950" s="145">
        <f>นครพนม!AQ55</f>
        <v>413508.49000000005</v>
      </c>
      <c r="L950" s="146">
        <f>นครพนม!AR55</f>
        <v>1791254.32</v>
      </c>
      <c r="M950" s="146">
        <f>นครพนม!AS55</f>
        <v>2013923.8</v>
      </c>
      <c r="N950" s="142"/>
      <c r="O950" s="142"/>
      <c r="P950" s="142"/>
      <c r="Q950" s="134">
        <f t="shared" si="109"/>
        <v>-222669.47999999998</v>
      </c>
      <c r="R950" s="135">
        <f t="shared" si="110"/>
        <v>733.51937755937763</v>
      </c>
    </row>
    <row r="951" spans="1:18" x14ac:dyDescent="0.35">
      <c r="A951" s="141">
        <v>3</v>
      </c>
      <c r="B951" s="142" t="s">
        <v>58</v>
      </c>
      <c r="C951" s="142" t="s">
        <v>552</v>
      </c>
      <c r="D951" s="142" t="s">
        <v>93</v>
      </c>
      <c r="E951" s="142" t="s">
        <v>553</v>
      </c>
      <c r="F951" s="142" t="s">
        <v>180</v>
      </c>
      <c r="G951" s="142" t="s">
        <v>1322</v>
      </c>
      <c r="H951" s="143">
        <v>1417</v>
      </c>
      <c r="I951" s="141">
        <v>1</v>
      </c>
      <c r="J951" s="144">
        <f>นครพนม!F56</f>
        <v>198078.93</v>
      </c>
      <c r="K951" s="145">
        <f>นครพนม!AQ56</f>
        <v>222478.78</v>
      </c>
      <c r="L951" s="146">
        <f>นครพนม!AR56</f>
        <v>793858.19</v>
      </c>
      <c r="M951" s="146">
        <f>นครพนม!AS56</f>
        <v>1235145.3999999999</v>
      </c>
      <c r="N951" s="142"/>
      <c r="O951" s="142"/>
      <c r="P951" s="142"/>
      <c r="Q951" s="134">
        <f t="shared" si="109"/>
        <v>-441287.20999999996</v>
      </c>
      <c r="R951" s="135">
        <f t="shared" si="110"/>
        <v>560.23866619618911</v>
      </c>
    </row>
    <row r="952" spans="1:18" x14ac:dyDescent="0.35">
      <c r="A952" s="141">
        <v>4</v>
      </c>
      <c r="B952" s="142" t="s">
        <v>58</v>
      </c>
      <c r="C952" s="142" t="s">
        <v>552</v>
      </c>
      <c r="D952" s="142" t="s">
        <v>93</v>
      </c>
      <c r="E952" s="142" t="s">
        <v>553</v>
      </c>
      <c r="F952" s="142" t="s">
        <v>180</v>
      </c>
      <c r="G952" s="142" t="s">
        <v>1323</v>
      </c>
      <c r="H952" s="143">
        <v>1301</v>
      </c>
      <c r="I952" s="141">
        <v>1</v>
      </c>
      <c r="J952" s="144">
        <f>นครพนม!F57</f>
        <v>369400.6</v>
      </c>
      <c r="K952" s="145">
        <f>นครพนม!AQ57</f>
        <v>350970.01</v>
      </c>
      <c r="L952" s="146">
        <f>นครพนม!AR57</f>
        <v>827222.96</v>
      </c>
      <c r="M952" s="146">
        <f>นครพนม!AS57</f>
        <v>954609.92</v>
      </c>
      <c r="N952" s="142"/>
      <c r="O952" s="142"/>
      <c r="P952" s="142"/>
      <c r="Q952" s="134">
        <f t="shared" si="109"/>
        <v>-127386.96000000008</v>
      </c>
      <c r="R952" s="135">
        <f t="shared" si="110"/>
        <v>635.83624903920054</v>
      </c>
    </row>
    <row r="953" spans="1:18" x14ac:dyDescent="0.35">
      <c r="A953" s="141">
        <v>5</v>
      </c>
      <c r="B953" s="142" t="s">
        <v>58</v>
      </c>
      <c r="C953" s="142" t="s">
        <v>552</v>
      </c>
      <c r="D953" s="142" t="s">
        <v>93</v>
      </c>
      <c r="E953" s="142" t="s">
        <v>553</v>
      </c>
      <c r="F953" s="142" t="s">
        <v>180</v>
      </c>
      <c r="G953" s="142" t="s">
        <v>1324</v>
      </c>
      <c r="H953" s="143">
        <v>2427</v>
      </c>
      <c r="I953" s="141">
        <v>2</v>
      </c>
      <c r="J953" s="144">
        <f>นครพนม!F58</f>
        <v>612542.38</v>
      </c>
      <c r="K953" s="145">
        <f>นครพนม!AQ58</f>
        <v>645322.19999999995</v>
      </c>
      <c r="L953" s="146">
        <f>นครพนม!AR58</f>
        <v>1304176.79</v>
      </c>
      <c r="M953" s="146">
        <f>นครพนม!AS58</f>
        <v>1271301.6599999999</v>
      </c>
      <c r="N953" s="142"/>
      <c r="O953" s="142"/>
      <c r="P953" s="142"/>
      <c r="Q953" s="134">
        <f t="shared" si="109"/>
        <v>32875.130000000121</v>
      </c>
      <c r="R953" s="135">
        <f t="shared" si="110"/>
        <v>537.36167696744951</v>
      </c>
    </row>
    <row r="954" spans="1:18" x14ac:dyDescent="0.35">
      <c r="A954" s="141">
        <v>6</v>
      </c>
      <c r="B954" s="142" t="s">
        <v>58</v>
      </c>
      <c r="C954" s="142" t="s">
        <v>552</v>
      </c>
      <c r="D954" s="142" t="s">
        <v>93</v>
      </c>
      <c r="E954" s="142" t="s">
        <v>553</v>
      </c>
      <c r="F954" s="142" t="s">
        <v>180</v>
      </c>
      <c r="G954" s="142" t="s">
        <v>1325</v>
      </c>
      <c r="H954" s="143">
        <v>1385</v>
      </c>
      <c r="I954" s="141">
        <v>1</v>
      </c>
      <c r="J954" s="144">
        <f>นครพนม!F59</f>
        <v>153442.70000000001</v>
      </c>
      <c r="K954" s="145">
        <f>นครพนม!AQ59</f>
        <v>153344.78000000003</v>
      </c>
      <c r="L954" s="146">
        <f>นครพนม!AR59</f>
        <v>884503.88</v>
      </c>
      <c r="M954" s="146">
        <f>นครพนม!AS59</f>
        <v>924059.61</v>
      </c>
      <c r="N954" s="142"/>
      <c r="O954" s="142"/>
      <c r="P954" s="142"/>
      <c r="Q954" s="134">
        <f t="shared" si="109"/>
        <v>-39555.729999999981</v>
      </c>
      <c r="R954" s="135">
        <f t="shared" si="110"/>
        <v>638.63096028880864</v>
      </c>
    </row>
    <row r="955" spans="1:18" x14ac:dyDescent="0.35">
      <c r="A955" s="141">
        <v>7</v>
      </c>
      <c r="B955" s="142" t="s">
        <v>58</v>
      </c>
      <c r="C955" s="142" t="s">
        <v>552</v>
      </c>
      <c r="D955" s="142" t="s">
        <v>93</v>
      </c>
      <c r="E955" s="142" t="s">
        <v>553</v>
      </c>
      <c r="F955" s="142" t="s">
        <v>180</v>
      </c>
      <c r="G955" s="142" t="s">
        <v>1326</v>
      </c>
      <c r="H955" s="143">
        <v>2740</v>
      </c>
      <c r="I955" s="141">
        <v>2</v>
      </c>
      <c r="J955" s="144">
        <f>นครพนม!F60</f>
        <v>270534.21999999997</v>
      </c>
      <c r="K955" s="145">
        <f>นครพนม!AQ60</f>
        <v>284232.74999999994</v>
      </c>
      <c r="L955" s="146">
        <f>นครพนม!AR60</f>
        <v>1530183.54</v>
      </c>
      <c r="M955" s="146">
        <f>นครพนม!AS60</f>
        <v>1639527.4500000002</v>
      </c>
      <c r="N955" s="142"/>
      <c r="O955" s="142"/>
      <c r="P955" s="142"/>
      <c r="Q955" s="134">
        <f t="shared" si="109"/>
        <v>-109343.91000000015</v>
      </c>
      <c r="R955" s="135">
        <f t="shared" si="110"/>
        <v>558.46114598540146</v>
      </c>
    </row>
    <row r="956" spans="1:18" x14ac:dyDescent="0.35">
      <c r="A956" s="141">
        <v>8</v>
      </c>
      <c r="B956" s="142" t="s">
        <v>58</v>
      </c>
      <c r="C956" s="142" t="s">
        <v>552</v>
      </c>
      <c r="D956" s="142" t="s">
        <v>93</v>
      </c>
      <c r="E956" s="142" t="s">
        <v>553</v>
      </c>
      <c r="F956" s="142" t="s">
        <v>180</v>
      </c>
      <c r="G956" s="142" t="s">
        <v>1327</v>
      </c>
      <c r="H956" s="143">
        <v>2998</v>
      </c>
      <c r="I956" s="141">
        <v>2</v>
      </c>
      <c r="J956" s="144">
        <f>นครพนม!F61</f>
        <v>227060.54</v>
      </c>
      <c r="K956" s="145">
        <f>นครพนม!AQ61</f>
        <v>280361.03999999998</v>
      </c>
      <c r="L956" s="146">
        <f>นครพนม!AR61</f>
        <v>1336441.44</v>
      </c>
      <c r="M956" s="146">
        <f>นครพนม!AS61</f>
        <v>1606641.16</v>
      </c>
      <c r="N956" s="142"/>
      <c r="O956" s="142"/>
      <c r="P956" s="142"/>
      <c r="Q956" s="134">
        <f t="shared" si="109"/>
        <v>-270199.71999999997</v>
      </c>
      <c r="R956" s="135">
        <f t="shared" si="110"/>
        <v>445.77766511007337</v>
      </c>
    </row>
    <row r="957" spans="1:18" x14ac:dyDescent="0.35">
      <c r="A957" s="141">
        <v>9</v>
      </c>
      <c r="B957" s="142" t="s">
        <v>58</v>
      </c>
      <c r="C957" s="142" t="s">
        <v>552</v>
      </c>
      <c r="D957" s="142" t="s">
        <v>93</v>
      </c>
      <c r="E957" s="142" t="s">
        <v>553</v>
      </c>
      <c r="F957" s="142" t="s">
        <v>180</v>
      </c>
      <c r="G957" s="142" t="s">
        <v>1328</v>
      </c>
      <c r="H957" s="143">
        <v>1500</v>
      </c>
      <c r="I957" s="141">
        <v>1</v>
      </c>
      <c r="J957" s="144">
        <f>นครพนม!F62</f>
        <v>311757.49</v>
      </c>
      <c r="K957" s="145">
        <f>นครพนม!AQ62</f>
        <v>347957.96</v>
      </c>
      <c r="L957" s="146">
        <f>นครพนม!AR62</f>
        <v>1259034.24</v>
      </c>
      <c r="M957" s="146">
        <f>นครพนม!AS62</f>
        <v>1427459.42</v>
      </c>
      <c r="N957" s="142"/>
      <c r="O957" s="142"/>
      <c r="P957" s="142"/>
      <c r="Q957" s="134">
        <f t="shared" si="109"/>
        <v>-168425.17999999993</v>
      </c>
      <c r="R957" s="135">
        <f t="shared" si="110"/>
        <v>839.35616000000005</v>
      </c>
    </row>
    <row r="958" spans="1:18" x14ac:dyDescent="0.35">
      <c r="A958" s="141">
        <v>10</v>
      </c>
      <c r="B958" s="142" t="s">
        <v>58</v>
      </c>
      <c r="C958" s="142" t="s">
        <v>552</v>
      </c>
      <c r="D958" s="142" t="s">
        <v>93</v>
      </c>
      <c r="E958" s="142" t="s">
        <v>553</v>
      </c>
      <c r="F958" s="142" t="s">
        <v>180</v>
      </c>
      <c r="G958" s="142" t="s">
        <v>1329</v>
      </c>
      <c r="H958" s="143">
        <v>3005</v>
      </c>
      <c r="I958" s="141">
        <v>3</v>
      </c>
      <c r="J958" s="144">
        <f>นครพนม!F63</f>
        <v>138031.24</v>
      </c>
      <c r="K958" s="145">
        <f>นครพนม!AQ63</f>
        <v>147216.85999999999</v>
      </c>
      <c r="L958" s="146">
        <f>นครพนม!AR63</f>
        <v>1496765.92</v>
      </c>
      <c r="M958" s="146">
        <f>นครพนม!AS63</f>
        <v>1622800.3599999999</v>
      </c>
      <c r="N958" s="142"/>
      <c r="O958" s="142"/>
      <c r="P958" s="142"/>
      <c r="Q958" s="134">
        <f t="shared" si="109"/>
        <v>-126034.43999999994</v>
      </c>
      <c r="R958" s="135">
        <f t="shared" si="110"/>
        <v>498.0918202995008</v>
      </c>
    </row>
    <row r="959" spans="1:18" s="153" customFormat="1" x14ac:dyDescent="0.35">
      <c r="A959" s="147">
        <v>4</v>
      </c>
      <c r="B959" s="148" t="s">
        <v>58</v>
      </c>
      <c r="C959" s="148"/>
      <c r="D959" s="148"/>
      <c r="E959" s="148" t="s">
        <v>77</v>
      </c>
      <c r="F959" s="148"/>
      <c r="G959" s="148" t="s">
        <v>555</v>
      </c>
      <c r="H959" s="154">
        <f>SUM(H949:H958)</f>
        <v>19215</v>
      </c>
      <c r="I959" s="147"/>
      <c r="J959" s="150">
        <f>SUM(J949:J958)</f>
        <v>2681189.4900000002</v>
      </c>
      <c r="K959" s="150">
        <f t="shared" ref="K959:M959" si="114">SUM(K949:K958)</f>
        <v>2845392.8699999996</v>
      </c>
      <c r="L959" s="150">
        <f t="shared" si="114"/>
        <v>11223441.279999999</v>
      </c>
      <c r="M959" s="150">
        <f t="shared" si="114"/>
        <v>12695468.779999999</v>
      </c>
      <c r="N959" s="148">
        <v>9</v>
      </c>
      <c r="O959" s="148">
        <v>9</v>
      </c>
      <c r="P959" s="148">
        <f>N959-O959</f>
        <v>0</v>
      </c>
      <c r="Q959" s="151">
        <f t="shared" si="109"/>
        <v>-1472027.5</v>
      </c>
      <c r="R959" s="152">
        <f>L959/H959</f>
        <v>584.09790684361178</v>
      </c>
    </row>
    <row r="960" spans="1:18" x14ac:dyDescent="0.35">
      <c r="A960" s="141">
        <v>1</v>
      </c>
      <c r="B960" s="142" t="s">
        <v>58</v>
      </c>
      <c r="C960" s="142" t="s">
        <v>556</v>
      </c>
      <c r="D960" s="142" t="s">
        <v>136</v>
      </c>
      <c r="E960" s="142" t="s">
        <v>557</v>
      </c>
      <c r="F960" s="142" t="s">
        <v>329</v>
      </c>
      <c r="G960" s="142" t="s">
        <v>558</v>
      </c>
      <c r="H960" s="143"/>
      <c r="I960" s="141"/>
      <c r="J960" s="144"/>
      <c r="K960" s="145"/>
      <c r="L960" s="146"/>
      <c r="M960" s="146"/>
      <c r="N960" s="142"/>
      <c r="O960" s="142"/>
      <c r="P960" s="142"/>
    </row>
    <row r="961" spans="1:18" x14ac:dyDescent="0.35">
      <c r="A961" s="141">
        <v>2</v>
      </c>
      <c r="B961" s="142" t="s">
        <v>58</v>
      </c>
      <c r="C961" s="142" t="s">
        <v>556</v>
      </c>
      <c r="D961" s="142" t="s">
        <v>136</v>
      </c>
      <c r="E961" s="142" t="s">
        <v>557</v>
      </c>
      <c r="F961" s="142" t="s">
        <v>180</v>
      </c>
      <c r="G961" s="142" t="s">
        <v>1330</v>
      </c>
      <c r="H961" s="143">
        <v>4846</v>
      </c>
      <c r="I961" s="141">
        <v>4</v>
      </c>
      <c r="J961" s="144">
        <f>นครพนม!F64</f>
        <v>414332.13</v>
      </c>
      <c r="K961" s="145">
        <f>นครพนม!AQ64</f>
        <v>520523.11</v>
      </c>
      <c r="L961" s="146">
        <f>นครพนม!AR64</f>
        <v>2198407.31</v>
      </c>
      <c r="M961" s="146">
        <f>นครพนม!AS64</f>
        <v>2069176.63</v>
      </c>
      <c r="N961" s="142"/>
      <c r="O961" s="142"/>
      <c r="P961" s="142"/>
      <c r="Q961" s="134">
        <f t="shared" si="109"/>
        <v>129230.68000000017</v>
      </c>
      <c r="R961" s="135">
        <f t="shared" si="110"/>
        <v>453.6540053652497</v>
      </c>
    </row>
    <row r="962" spans="1:18" x14ac:dyDescent="0.35">
      <c r="A962" s="141">
        <v>3</v>
      </c>
      <c r="B962" s="142" t="s">
        <v>58</v>
      </c>
      <c r="C962" s="142" t="s">
        <v>556</v>
      </c>
      <c r="D962" s="142" t="s">
        <v>136</v>
      </c>
      <c r="E962" s="142" t="s">
        <v>557</v>
      </c>
      <c r="F962" s="142" t="s">
        <v>180</v>
      </c>
      <c r="G962" s="142" t="s">
        <v>1331</v>
      </c>
      <c r="H962" s="143">
        <v>2013</v>
      </c>
      <c r="I962" s="141">
        <v>2</v>
      </c>
      <c r="J962" s="144">
        <f>นครพนม!F65</f>
        <v>542656.28</v>
      </c>
      <c r="K962" s="145">
        <f>นครพนม!AQ65</f>
        <v>630968.1100000001</v>
      </c>
      <c r="L962" s="146">
        <f>นครพนม!AR65</f>
        <v>1246167.1499999999</v>
      </c>
      <c r="M962" s="146">
        <f>นครพนม!AS65</f>
        <v>1020465.6900000001</v>
      </c>
      <c r="N962" s="142"/>
      <c r="O962" s="142"/>
      <c r="P962" s="142"/>
      <c r="Q962" s="134">
        <f t="shared" si="109"/>
        <v>225701.45999999985</v>
      </c>
      <c r="R962" s="135">
        <f t="shared" si="110"/>
        <v>619.0596870342772</v>
      </c>
    </row>
    <row r="963" spans="1:18" x14ac:dyDescent="0.35">
      <c r="A963" s="141">
        <v>4</v>
      </c>
      <c r="B963" s="142" t="s">
        <v>58</v>
      </c>
      <c r="C963" s="142" t="s">
        <v>556</v>
      </c>
      <c r="D963" s="142" t="s">
        <v>136</v>
      </c>
      <c r="E963" s="142" t="s">
        <v>557</v>
      </c>
      <c r="F963" s="142" t="s">
        <v>180</v>
      </c>
      <c r="G963" s="142" t="s">
        <v>1332</v>
      </c>
      <c r="H963" s="143">
        <v>1672</v>
      </c>
      <c r="I963" s="141">
        <v>2</v>
      </c>
      <c r="J963" s="144">
        <f>นครพนม!F66</f>
        <v>662429.57999999996</v>
      </c>
      <c r="K963" s="145">
        <f>นครพนม!AQ66</f>
        <v>726124.54999999993</v>
      </c>
      <c r="L963" s="146">
        <f>นครพนม!AR66</f>
        <v>1571362.22</v>
      </c>
      <c r="M963" s="146">
        <f>นครพนม!AS66</f>
        <v>1727033.4600000002</v>
      </c>
      <c r="N963" s="142"/>
      <c r="O963" s="142"/>
      <c r="P963" s="142"/>
      <c r="Q963" s="134">
        <f t="shared" si="109"/>
        <v>-155671.24000000022</v>
      </c>
      <c r="R963" s="135">
        <f t="shared" si="110"/>
        <v>939.80994019138757</v>
      </c>
    </row>
    <row r="964" spans="1:18" x14ac:dyDescent="0.35">
      <c r="A964" s="141">
        <v>5</v>
      </c>
      <c r="B964" s="142" t="s">
        <v>58</v>
      </c>
      <c r="C964" s="142" t="s">
        <v>556</v>
      </c>
      <c r="D964" s="142" t="s">
        <v>136</v>
      </c>
      <c r="E964" s="142" t="s">
        <v>557</v>
      </c>
      <c r="F964" s="142" t="s">
        <v>180</v>
      </c>
      <c r="G964" s="142" t="s">
        <v>1333</v>
      </c>
      <c r="H964" s="143">
        <v>4546</v>
      </c>
      <c r="I964" s="141">
        <v>4</v>
      </c>
      <c r="J964" s="144">
        <f>นครพนม!F67</f>
        <v>255111.73</v>
      </c>
      <c r="K964" s="145">
        <f>นครพนม!AQ67</f>
        <v>277244.82999999996</v>
      </c>
      <c r="L964" s="146">
        <f>นครพนม!AR67</f>
        <v>1988253.4</v>
      </c>
      <c r="M964" s="146">
        <f>นครพนม!AS67</f>
        <v>2012507.17</v>
      </c>
      <c r="N964" s="142"/>
      <c r="O964" s="142"/>
      <c r="P964" s="142"/>
      <c r="Q964" s="134">
        <f t="shared" si="109"/>
        <v>-24253.770000000019</v>
      </c>
      <c r="R964" s="135">
        <f t="shared" si="110"/>
        <v>437.36326440827099</v>
      </c>
    </row>
    <row r="965" spans="1:18" x14ac:dyDescent="0.35">
      <c r="A965" s="141">
        <v>6</v>
      </c>
      <c r="B965" s="142" t="s">
        <v>58</v>
      </c>
      <c r="C965" s="142" t="s">
        <v>556</v>
      </c>
      <c r="D965" s="142" t="s">
        <v>136</v>
      </c>
      <c r="E965" s="142" t="s">
        <v>557</v>
      </c>
      <c r="F965" s="142" t="s">
        <v>180</v>
      </c>
      <c r="G965" s="142" t="s">
        <v>1334</v>
      </c>
      <c r="H965" s="143">
        <v>3867</v>
      </c>
      <c r="I965" s="141">
        <v>3</v>
      </c>
      <c r="J965" s="144">
        <f>นครพนม!F68</f>
        <v>564175.68000000005</v>
      </c>
      <c r="K965" s="145">
        <f>นครพนม!AQ68</f>
        <v>625370.8600000001</v>
      </c>
      <c r="L965" s="146">
        <f>นครพนม!AR68</f>
        <v>3944590.15</v>
      </c>
      <c r="M965" s="146">
        <f>นครพนม!AS68</f>
        <v>2816131.3300000005</v>
      </c>
      <c r="N965" s="142"/>
      <c r="O965" s="142"/>
      <c r="P965" s="142"/>
      <c r="Q965" s="134">
        <f t="shared" si="109"/>
        <v>1128458.8199999994</v>
      </c>
      <c r="R965" s="135">
        <f t="shared" si="110"/>
        <v>1020.0646883889319</v>
      </c>
    </row>
    <row r="966" spans="1:18" x14ac:dyDescent="0.35">
      <c r="A966" s="141">
        <v>7</v>
      </c>
      <c r="B966" s="142" t="s">
        <v>58</v>
      </c>
      <c r="C966" s="142" t="s">
        <v>556</v>
      </c>
      <c r="D966" s="142" t="s">
        <v>136</v>
      </c>
      <c r="E966" s="142" t="s">
        <v>557</v>
      </c>
      <c r="F966" s="142" t="s">
        <v>180</v>
      </c>
      <c r="G966" s="142" t="s">
        <v>1335</v>
      </c>
      <c r="H966" s="143">
        <v>2282</v>
      </c>
      <c r="I966" s="141">
        <v>2</v>
      </c>
      <c r="J966" s="144">
        <f>นครพนม!F69</f>
        <v>726519.7</v>
      </c>
      <c r="K966" s="145">
        <f>นครพนม!AQ69</f>
        <v>869997.28</v>
      </c>
      <c r="L966" s="146">
        <f>นครพนม!AR69</f>
        <v>1547248.9100000001</v>
      </c>
      <c r="M966" s="146">
        <f>นครพนม!AS69</f>
        <v>1394934.4300000002</v>
      </c>
      <c r="N966" s="142"/>
      <c r="O966" s="142"/>
      <c r="P966" s="142"/>
      <c r="Q966" s="134">
        <f t="shared" si="109"/>
        <v>152314.47999999998</v>
      </c>
      <c r="R966" s="135">
        <f t="shared" si="110"/>
        <v>678.02318580192821</v>
      </c>
    </row>
    <row r="967" spans="1:18" x14ac:dyDescent="0.35">
      <c r="A967" s="141">
        <v>8</v>
      </c>
      <c r="B967" s="142" t="s">
        <v>58</v>
      </c>
      <c r="C967" s="142" t="s">
        <v>556</v>
      </c>
      <c r="D967" s="142" t="s">
        <v>136</v>
      </c>
      <c r="E967" s="142" t="s">
        <v>557</v>
      </c>
      <c r="F967" s="142" t="s">
        <v>180</v>
      </c>
      <c r="G967" s="142" t="s">
        <v>1336</v>
      </c>
      <c r="H967" s="143">
        <v>2718</v>
      </c>
      <c r="I967" s="141">
        <v>2</v>
      </c>
      <c r="J967" s="144">
        <f>นครพนม!F70</f>
        <v>553093.06000000006</v>
      </c>
      <c r="K967" s="145">
        <f>นครพนม!AQ70</f>
        <v>622794.29</v>
      </c>
      <c r="L967" s="146">
        <f>นครพนม!AR70</f>
        <v>1812918.5</v>
      </c>
      <c r="M967" s="146">
        <f>นครพนม!AS70</f>
        <v>1883693.33</v>
      </c>
      <c r="N967" s="142"/>
      <c r="O967" s="142"/>
      <c r="P967" s="142"/>
      <c r="Q967" s="134">
        <f t="shared" ref="Q967:Q1029" si="115">L967-M967</f>
        <v>-70774.830000000075</v>
      </c>
      <c r="R967" s="135">
        <f t="shared" ref="R967:R1028" si="116">L967/H967</f>
        <v>667.00459896983079</v>
      </c>
    </row>
    <row r="968" spans="1:18" x14ac:dyDescent="0.35">
      <c r="A968" s="141">
        <v>9</v>
      </c>
      <c r="B968" s="142" t="s">
        <v>58</v>
      </c>
      <c r="C968" s="142" t="s">
        <v>556</v>
      </c>
      <c r="D968" s="142" t="s">
        <v>136</v>
      </c>
      <c r="E968" s="142" t="s">
        <v>557</v>
      </c>
      <c r="F968" s="142" t="s">
        <v>180</v>
      </c>
      <c r="G968" s="142" t="s">
        <v>1337</v>
      </c>
      <c r="H968" s="143">
        <v>4883</v>
      </c>
      <c r="I968" s="141">
        <v>4</v>
      </c>
      <c r="J968" s="144">
        <f>นครพนม!F71</f>
        <v>390614.58</v>
      </c>
      <c r="K968" s="145">
        <f>นครพนม!AQ71</f>
        <v>480302.88</v>
      </c>
      <c r="L968" s="146">
        <f>นครพนม!AR71</f>
        <v>2085083.83</v>
      </c>
      <c r="M968" s="146">
        <f>นครพนม!AS71</f>
        <v>2021544.25</v>
      </c>
      <c r="N968" s="142"/>
      <c r="O968" s="142"/>
      <c r="P968" s="142"/>
      <c r="Q968" s="134">
        <f t="shared" si="115"/>
        <v>63539.580000000075</v>
      </c>
      <c r="R968" s="135">
        <f t="shared" si="116"/>
        <v>427.00877124718414</v>
      </c>
    </row>
    <row r="969" spans="1:18" x14ac:dyDescent="0.35">
      <c r="A969" s="141">
        <v>10</v>
      </c>
      <c r="B969" s="142" t="s">
        <v>58</v>
      </c>
      <c r="C969" s="142" t="s">
        <v>556</v>
      </c>
      <c r="D969" s="142" t="s">
        <v>136</v>
      </c>
      <c r="E969" s="142" t="s">
        <v>557</v>
      </c>
      <c r="F969" s="142" t="s">
        <v>180</v>
      </c>
      <c r="G969" s="142" t="s">
        <v>1338</v>
      </c>
      <c r="H969" s="143">
        <v>4275</v>
      </c>
      <c r="I969" s="141">
        <v>3</v>
      </c>
      <c r="J969" s="144">
        <f>นครพนม!F72</f>
        <v>492694.95</v>
      </c>
      <c r="K969" s="145">
        <f>นครพนม!AQ72</f>
        <v>606652.66</v>
      </c>
      <c r="L969" s="146">
        <f>นครพนม!AR72</f>
        <v>2176174.1999999997</v>
      </c>
      <c r="M969" s="146">
        <f>นครพนม!AS72</f>
        <v>2162260.2799999998</v>
      </c>
      <c r="N969" s="142"/>
      <c r="O969" s="142"/>
      <c r="P969" s="142"/>
      <c r="Q969" s="134">
        <f t="shared" si="115"/>
        <v>13913.919999999925</v>
      </c>
      <c r="R969" s="135">
        <f t="shared" si="116"/>
        <v>509.046596491228</v>
      </c>
    </row>
    <row r="970" spans="1:18" x14ac:dyDescent="0.35">
      <c r="A970" s="141">
        <v>11</v>
      </c>
      <c r="B970" s="142" t="s">
        <v>58</v>
      </c>
      <c r="C970" s="142" t="s">
        <v>556</v>
      </c>
      <c r="D970" s="142" t="s">
        <v>136</v>
      </c>
      <c r="E970" s="142" t="s">
        <v>557</v>
      </c>
      <c r="F970" s="142" t="s">
        <v>180</v>
      </c>
      <c r="G970" s="142" t="s">
        <v>1339</v>
      </c>
      <c r="H970" s="143">
        <v>3121</v>
      </c>
      <c r="I970" s="141">
        <v>3</v>
      </c>
      <c r="J970" s="144">
        <f>นครพนม!F73</f>
        <v>462705.27</v>
      </c>
      <c r="K970" s="145">
        <f>นครพนม!AQ73</f>
        <v>398892.56</v>
      </c>
      <c r="L970" s="146">
        <f>นครพนม!AR73</f>
        <v>1822787.7999999998</v>
      </c>
      <c r="M970" s="146">
        <f>นครพนม!AS73</f>
        <v>2019968.5399999998</v>
      </c>
      <c r="N970" s="142"/>
      <c r="O970" s="142"/>
      <c r="P970" s="142"/>
      <c r="Q970" s="134">
        <f t="shared" si="115"/>
        <v>-197180.74</v>
      </c>
      <c r="R970" s="135">
        <f t="shared" si="116"/>
        <v>584.03966677347</v>
      </c>
    </row>
    <row r="971" spans="1:18" x14ac:dyDescent="0.35">
      <c r="A971" s="141">
        <v>12</v>
      </c>
      <c r="B971" s="142" t="s">
        <v>58</v>
      </c>
      <c r="C971" s="142" t="s">
        <v>556</v>
      </c>
      <c r="D971" s="142" t="s">
        <v>136</v>
      </c>
      <c r="E971" s="142" t="s">
        <v>557</v>
      </c>
      <c r="F971" s="142" t="s">
        <v>180</v>
      </c>
      <c r="G971" s="142" t="s">
        <v>1340</v>
      </c>
      <c r="H971" s="143">
        <v>1601</v>
      </c>
      <c r="I971" s="141">
        <v>2</v>
      </c>
      <c r="J971" s="144">
        <f>นครพนม!F74</f>
        <v>616367.31000000006</v>
      </c>
      <c r="K971" s="145">
        <f>นครพนม!AQ74</f>
        <v>639588.70000000007</v>
      </c>
      <c r="L971" s="146">
        <f>นครพนม!AR74</f>
        <v>1699463.26</v>
      </c>
      <c r="M971" s="146">
        <f>นครพนม!AS74</f>
        <v>1405725.62</v>
      </c>
      <c r="N971" s="142"/>
      <c r="O971" s="142"/>
      <c r="P971" s="142"/>
      <c r="Q971" s="134">
        <f t="shared" si="115"/>
        <v>293737.6399999999</v>
      </c>
      <c r="R971" s="135">
        <f t="shared" si="116"/>
        <v>1061.5010993129295</v>
      </c>
    </row>
    <row r="972" spans="1:18" x14ac:dyDescent="0.35">
      <c r="A972" s="141">
        <v>13</v>
      </c>
      <c r="B972" s="142" t="s">
        <v>58</v>
      </c>
      <c r="C972" s="142" t="s">
        <v>556</v>
      </c>
      <c r="D972" s="142" t="s">
        <v>136</v>
      </c>
      <c r="E972" s="142" t="s">
        <v>557</v>
      </c>
      <c r="F972" s="142" t="s">
        <v>180</v>
      </c>
      <c r="G972" s="142" t="s">
        <v>1341</v>
      </c>
      <c r="H972" s="143">
        <v>4298</v>
      </c>
      <c r="I972" s="141">
        <v>3</v>
      </c>
      <c r="J972" s="144">
        <f>นครพนม!F75</f>
        <v>396842.63</v>
      </c>
      <c r="K972" s="145">
        <f>นครพนม!AQ75</f>
        <v>448667.45</v>
      </c>
      <c r="L972" s="146">
        <f>นครพนม!AR75</f>
        <v>1855759.9899999998</v>
      </c>
      <c r="M972" s="146">
        <f>นครพนม!AS75</f>
        <v>1794859.81</v>
      </c>
      <c r="N972" s="142"/>
      <c r="O972" s="142"/>
      <c r="P972" s="142"/>
      <c r="Q972" s="134">
        <f t="shared" si="115"/>
        <v>60900.179999999702</v>
      </c>
      <c r="R972" s="135">
        <f t="shared" si="116"/>
        <v>431.7729153094462</v>
      </c>
    </row>
    <row r="973" spans="1:18" x14ac:dyDescent="0.35">
      <c r="A973" s="141">
        <v>14</v>
      </c>
      <c r="B973" s="142" t="s">
        <v>58</v>
      </c>
      <c r="C973" s="142" t="s">
        <v>556</v>
      </c>
      <c r="D973" s="142" t="s">
        <v>136</v>
      </c>
      <c r="E973" s="142" t="s">
        <v>557</v>
      </c>
      <c r="F973" s="142" t="s">
        <v>180</v>
      </c>
      <c r="G973" s="142" t="s">
        <v>1342</v>
      </c>
      <c r="H973" s="143">
        <v>4211</v>
      </c>
      <c r="I973" s="141">
        <v>3</v>
      </c>
      <c r="J973" s="144">
        <f>นครพนม!F76</f>
        <v>681730.18</v>
      </c>
      <c r="K973" s="145">
        <f>นครพนม!AQ76</f>
        <v>784404.24</v>
      </c>
      <c r="L973" s="146">
        <f>นครพนม!AR76</f>
        <v>1544351.15</v>
      </c>
      <c r="M973" s="146">
        <f>นครพนม!AS76</f>
        <v>1382704.7999999998</v>
      </c>
      <c r="N973" s="142"/>
      <c r="O973" s="142"/>
      <c r="P973" s="142"/>
      <c r="Q973" s="134">
        <f t="shared" si="115"/>
        <v>161646.35000000009</v>
      </c>
      <c r="R973" s="135">
        <f t="shared" si="116"/>
        <v>366.74213963429111</v>
      </c>
    </row>
    <row r="974" spans="1:18" x14ac:dyDescent="0.35">
      <c r="A974" s="141">
        <v>15</v>
      </c>
      <c r="B974" s="142" t="s">
        <v>58</v>
      </c>
      <c r="C974" s="142" t="s">
        <v>556</v>
      </c>
      <c r="D974" s="142" t="s">
        <v>136</v>
      </c>
      <c r="E974" s="142" t="s">
        <v>557</v>
      </c>
      <c r="F974" s="142" t="s">
        <v>180</v>
      </c>
      <c r="G974" s="142" t="s">
        <v>1343</v>
      </c>
      <c r="H974" s="143">
        <v>3166</v>
      </c>
      <c r="I974" s="141">
        <v>3</v>
      </c>
      <c r="J974" s="144">
        <f>นครพนม!F77</f>
        <v>529620.56999999995</v>
      </c>
      <c r="K974" s="145">
        <f>นครพนม!AQ77</f>
        <v>221701.26</v>
      </c>
      <c r="L974" s="146">
        <f>นครพนม!AR77</f>
        <v>2296299.1799999997</v>
      </c>
      <c r="M974" s="146">
        <f>นครพนม!AS77</f>
        <v>1881647.6199999999</v>
      </c>
      <c r="N974" s="142"/>
      <c r="O974" s="142"/>
      <c r="P974" s="142"/>
      <c r="Q974" s="134">
        <f t="shared" si="115"/>
        <v>414651.55999999982</v>
      </c>
      <c r="R974" s="135">
        <f t="shared" si="116"/>
        <v>725.29980416929868</v>
      </c>
    </row>
    <row r="975" spans="1:18" x14ac:dyDescent="0.35">
      <c r="A975" s="141">
        <v>16</v>
      </c>
      <c r="B975" s="142" t="s">
        <v>58</v>
      </c>
      <c r="C975" s="142" t="s">
        <v>556</v>
      </c>
      <c r="D975" s="142" t="s">
        <v>136</v>
      </c>
      <c r="E975" s="142" t="s">
        <v>557</v>
      </c>
      <c r="F975" s="142" t="s">
        <v>180</v>
      </c>
      <c r="G975" s="142" t="s">
        <v>1344</v>
      </c>
      <c r="H975" s="143">
        <v>2186</v>
      </c>
      <c r="I975" s="141">
        <v>2</v>
      </c>
      <c r="J975" s="144">
        <f>นครพนม!F78</f>
        <v>725125.27</v>
      </c>
      <c r="K975" s="145">
        <f>นครพนม!AQ78</f>
        <v>832980.78</v>
      </c>
      <c r="L975" s="146">
        <f>นครพนม!AR78</f>
        <v>1358963.47</v>
      </c>
      <c r="M975" s="146">
        <f>นครพนม!AS78</f>
        <v>1328636.3799999999</v>
      </c>
      <c r="N975" s="142"/>
      <c r="O975" s="142"/>
      <c r="P975" s="142"/>
      <c r="Q975" s="134">
        <f t="shared" si="115"/>
        <v>30327.090000000084</v>
      </c>
      <c r="R975" s="135">
        <f t="shared" si="116"/>
        <v>621.66672918572738</v>
      </c>
    </row>
    <row r="976" spans="1:18" s="153" customFormat="1" x14ac:dyDescent="0.35">
      <c r="A976" s="147">
        <v>5</v>
      </c>
      <c r="B976" s="148" t="s">
        <v>58</v>
      </c>
      <c r="C976" s="148"/>
      <c r="D976" s="148"/>
      <c r="E976" s="148" t="s">
        <v>77</v>
      </c>
      <c r="F976" s="148"/>
      <c r="G976" s="148" t="s">
        <v>559</v>
      </c>
      <c r="H976" s="154">
        <f>SUM(H960:H974)</f>
        <v>47499</v>
      </c>
      <c r="I976" s="147"/>
      <c r="J976" s="150">
        <f>SUM(J960:J974)</f>
        <v>7288893.6499999994</v>
      </c>
      <c r="K976" s="150">
        <f t="shared" ref="K976:M976" si="117">SUM(K960:K974)</f>
        <v>7853232.7800000003</v>
      </c>
      <c r="L976" s="150">
        <f t="shared" si="117"/>
        <v>27788867.050000001</v>
      </c>
      <c r="M976" s="150">
        <f t="shared" si="117"/>
        <v>25592652.960000001</v>
      </c>
      <c r="N976" s="148">
        <v>15</v>
      </c>
      <c r="O976" s="148">
        <v>15</v>
      </c>
      <c r="P976" s="148">
        <f>N976-O976</f>
        <v>0</v>
      </c>
      <c r="Q976" s="151">
        <f t="shared" si="115"/>
        <v>2196214.09</v>
      </c>
      <c r="R976" s="152">
        <f>L976/H976</f>
        <v>585.04109665466638</v>
      </c>
    </row>
    <row r="977" spans="1:18" x14ac:dyDescent="0.35">
      <c r="A977" s="141">
        <v>1</v>
      </c>
      <c r="B977" s="142" t="s">
        <v>58</v>
      </c>
      <c r="C977" s="142" t="s">
        <v>560</v>
      </c>
      <c r="D977" s="142" t="s">
        <v>107</v>
      </c>
      <c r="E977" s="142" t="s">
        <v>561</v>
      </c>
      <c r="F977" s="142" t="s">
        <v>210</v>
      </c>
      <c r="G977" s="142" t="s">
        <v>562</v>
      </c>
      <c r="H977" s="143"/>
      <c r="I977" s="141"/>
      <c r="J977" s="144"/>
      <c r="K977" s="145"/>
      <c r="L977" s="146"/>
      <c r="M977" s="146"/>
      <c r="N977" s="142"/>
      <c r="O977" s="142"/>
      <c r="P977" s="142"/>
    </row>
    <row r="978" spans="1:18" x14ac:dyDescent="0.35">
      <c r="A978" s="141">
        <v>2</v>
      </c>
      <c r="B978" s="142" t="s">
        <v>58</v>
      </c>
      <c r="C978" s="142" t="s">
        <v>560</v>
      </c>
      <c r="D978" s="142" t="s">
        <v>107</v>
      </c>
      <c r="E978" s="142" t="s">
        <v>561</v>
      </c>
      <c r="F978" s="142" t="s">
        <v>180</v>
      </c>
      <c r="G978" s="142" t="s">
        <v>1345</v>
      </c>
      <c r="H978" s="143">
        <v>3311</v>
      </c>
      <c r="I978" s="141">
        <v>3</v>
      </c>
      <c r="J978" s="144">
        <f>นครพนม!F79</f>
        <v>312324.86</v>
      </c>
      <c r="K978" s="145">
        <f>นครพนม!AQ79</f>
        <v>342659.63999999996</v>
      </c>
      <c r="L978" s="146">
        <f>นครพนม!AR79</f>
        <v>1998732.25</v>
      </c>
      <c r="M978" s="146">
        <f>นครพนม!AS79</f>
        <v>1860503.2399999998</v>
      </c>
      <c r="N978" s="142"/>
      <c r="O978" s="142"/>
      <c r="P978" s="142"/>
      <c r="Q978" s="134">
        <f t="shared" si="115"/>
        <v>138229.01000000024</v>
      </c>
      <c r="R978" s="135">
        <f t="shared" si="116"/>
        <v>603.66422530957414</v>
      </c>
    </row>
    <row r="979" spans="1:18" x14ac:dyDescent="0.35">
      <c r="A979" s="141">
        <v>3</v>
      </c>
      <c r="B979" s="142" t="s">
        <v>58</v>
      </c>
      <c r="C979" s="142" t="s">
        <v>560</v>
      </c>
      <c r="D979" s="142" t="s">
        <v>107</v>
      </c>
      <c r="E979" s="142" t="s">
        <v>561</v>
      </c>
      <c r="F979" s="142" t="s">
        <v>180</v>
      </c>
      <c r="G979" s="142" t="s">
        <v>1346</v>
      </c>
      <c r="H979" s="143">
        <v>2139</v>
      </c>
      <c r="I979" s="141">
        <v>2</v>
      </c>
      <c r="J979" s="144">
        <f>นครพนม!F80</f>
        <v>154262.41</v>
      </c>
      <c r="K979" s="145">
        <f>นครพนม!AQ80</f>
        <v>148817.59</v>
      </c>
      <c r="L979" s="146">
        <f>นครพนม!AR80</f>
        <v>1443567.36</v>
      </c>
      <c r="M979" s="146">
        <f>นครพนม!AS80</f>
        <v>1727138.0899999999</v>
      </c>
      <c r="N979" s="142"/>
      <c r="O979" s="142"/>
      <c r="P979" s="142"/>
      <c r="Q979" s="134">
        <f t="shared" si="115"/>
        <v>-283570.72999999975</v>
      </c>
      <c r="R979" s="135">
        <f t="shared" si="116"/>
        <v>674.87955119214587</v>
      </c>
    </row>
    <row r="980" spans="1:18" x14ac:dyDescent="0.35">
      <c r="A980" s="141">
        <v>4</v>
      </c>
      <c r="B980" s="142" t="s">
        <v>58</v>
      </c>
      <c r="C980" s="142" t="s">
        <v>560</v>
      </c>
      <c r="D980" s="142" t="s">
        <v>107</v>
      </c>
      <c r="E980" s="142" t="s">
        <v>561</v>
      </c>
      <c r="F980" s="142" t="s">
        <v>180</v>
      </c>
      <c r="G980" s="142" t="s">
        <v>1347</v>
      </c>
      <c r="H980" s="143">
        <v>4074</v>
      </c>
      <c r="I980" s="141">
        <v>3</v>
      </c>
      <c r="J980" s="144">
        <f>นครพนม!F81</f>
        <v>528806.62</v>
      </c>
      <c r="K980" s="145">
        <f>นครพนม!AQ81</f>
        <v>479685.77999999997</v>
      </c>
      <c r="L980" s="146">
        <f>นครพนม!AR81</f>
        <v>2229794.56</v>
      </c>
      <c r="M980" s="146">
        <f>นครพนม!AS81</f>
        <v>2189137.3000000003</v>
      </c>
      <c r="N980" s="142"/>
      <c r="O980" s="142"/>
      <c r="P980" s="142"/>
      <c r="Q980" s="134">
        <f t="shared" si="115"/>
        <v>40657.259999999776</v>
      </c>
      <c r="R980" s="135">
        <f t="shared" si="116"/>
        <v>547.32316151202747</v>
      </c>
    </row>
    <row r="981" spans="1:18" x14ac:dyDescent="0.35">
      <c r="A981" s="141">
        <v>5</v>
      </c>
      <c r="B981" s="142" t="s">
        <v>58</v>
      </c>
      <c r="C981" s="142" t="s">
        <v>560</v>
      </c>
      <c r="D981" s="142" t="s">
        <v>107</v>
      </c>
      <c r="E981" s="142" t="s">
        <v>561</v>
      </c>
      <c r="F981" s="142" t="s">
        <v>180</v>
      </c>
      <c r="G981" s="142" t="s">
        <v>1348</v>
      </c>
      <c r="H981" s="143">
        <v>2831</v>
      </c>
      <c r="I981" s="141">
        <v>2</v>
      </c>
      <c r="J981" s="144">
        <f>นครพนม!F82</f>
        <v>303974.53999999998</v>
      </c>
      <c r="K981" s="145">
        <f>นครพนม!AQ82</f>
        <v>192515.78999999998</v>
      </c>
      <c r="L981" s="146">
        <f>นครพนม!AR82</f>
        <v>1965579.23</v>
      </c>
      <c r="M981" s="146">
        <f>นครพนม!AS82</f>
        <v>2004756.3399999999</v>
      </c>
      <c r="N981" s="142"/>
      <c r="O981" s="142"/>
      <c r="P981" s="142"/>
      <c r="Q981" s="134">
        <f t="shared" si="115"/>
        <v>-39177.10999999987</v>
      </c>
      <c r="R981" s="135">
        <f t="shared" si="116"/>
        <v>694.30562698693041</v>
      </c>
    </row>
    <row r="982" spans="1:18" x14ac:dyDescent="0.35">
      <c r="A982" s="141">
        <v>6</v>
      </c>
      <c r="B982" s="142" t="s">
        <v>58</v>
      </c>
      <c r="C982" s="142" t="s">
        <v>560</v>
      </c>
      <c r="D982" s="142" t="s">
        <v>107</v>
      </c>
      <c r="E982" s="142" t="s">
        <v>561</v>
      </c>
      <c r="F982" s="142" t="s">
        <v>180</v>
      </c>
      <c r="G982" s="142" t="s">
        <v>1349</v>
      </c>
      <c r="H982" s="143">
        <v>3099</v>
      </c>
      <c r="I982" s="141">
        <v>3</v>
      </c>
      <c r="J982" s="144">
        <f>นครพนม!F83</f>
        <v>298559.45</v>
      </c>
      <c r="K982" s="145">
        <f>นครพนม!AQ83</f>
        <v>342766.61</v>
      </c>
      <c r="L982" s="146">
        <f>นครพนม!AR83</f>
        <v>2393010.11</v>
      </c>
      <c r="M982" s="146">
        <f>นครพนม!AS83</f>
        <v>2357080.36</v>
      </c>
      <c r="N982" s="142"/>
      <c r="O982" s="142"/>
      <c r="P982" s="142"/>
      <c r="Q982" s="134">
        <f t="shared" si="115"/>
        <v>35929.75</v>
      </c>
      <c r="R982" s="135">
        <f t="shared" si="116"/>
        <v>772.18783801226198</v>
      </c>
    </row>
    <row r="983" spans="1:18" x14ac:dyDescent="0.35">
      <c r="A983" s="141">
        <v>7</v>
      </c>
      <c r="B983" s="142" t="s">
        <v>58</v>
      </c>
      <c r="C983" s="142" t="s">
        <v>560</v>
      </c>
      <c r="D983" s="142" t="s">
        <v>107</v>
      </c>
      <c r="E983" s="142" t="s">
        <v>561</v>
      </c>
      <c r="F983" s="142" t="s">
        <v>180</v>
      </c>
      <c r="G983" s="142" t="s">
        <v>1350</v>
      </c>
      <c r="H983" s="143">
        <v>1867</v>
      </c>
      <c r="I983" s="141">
        <v>2</v>
      </c>
      <c r="J983" s="144">
        <f>นครพนม!F84</f>
        <v>293005.19</v>
      </c>
      <c r="K983" s="145">
        <f>นครพนม!AQ84</f>
        <v>317856.45</v>
      </c>
      <c r="L983" s="146">
        <f>นครพนม!AR84</f>
        <v>2023291.02</v>
      </c>
      <c r="M983" s="146">
        <f>นครพนม!AS84</f>
        <v>1897183.48</v>
      </c>
      <c r="N983" s="142"/>
      <c r="O983" s="142"/>
      <c r="P983" s="142"/>
      <c r="Q983" s="134">
        <f t="shared" si="115"/>
        <v>126107.54000000004</v>
      </c>
      <c r="R983" s="135">
        <f t="shared" si="116"/>
        <v>1083.7123835029458</v>
      </c>
    </row>
    <row r="984" spans="1:18" x14ac:dyDescent="0.35">
      <c r="A984" s="141">
        <v>8</v>
      </c>
      <c r="B984" s="142" t="s">
        <v>58</v>
      </c>
      <c r="C984" s="142" t="s">
        <v>560</v>
      </c>
      <c r="D984" s="142" t="s">
        <v>107</v>
      </c>
      <c r="E984" s="142" t="s">
        <v>561</v>
      </c>
      <c r="F984" s="142" t="s">
        <v>180</v>
      </c>
      <c r="G984" s="142" t="s">
        <v>1351</v>
      </c>
      <c r="H984" s="143">
        <v>2692</v>
      </c>
      <c r="I984" s="141">
        <v>2</v>
      </c>
      <c r="J984" s="144">
        <f>นครพนม!F85</f>
        <v>514348.44</v>
      </c>
      <c r="K984" s="145">
        <f>นครพนม!AQ85</f>
        <v>555579.77</v>
      </c>
      <c r="L984" s="146">
        <f>นครพนม!AR85</f>
        <v>1631181.34</v>
      </c>
      <c r="M984" s="146">
        <f>นครพนม!AS85</f>
        <v>1863650.8299999998</v>
      </c>
      <c r="N984" s="142"/>
      <c r="O984" s="142"/>
      <c r="P984" s="142"/>
      <c r="Q984" s="134">
        <f t="shared" si="115"/>
        <v>-232469.48999999976</v>
      </c>
      <c r="R984" s="135">
        <f t="shared" si="116"/>
        <v>605.9366047548292</v>
      </c>
    </row>
    <row r="985" spans="1:18" x14ac:dyDescent="0.35">
      <c r="A985" s="141">
        <v>9</v>
      </c>
      <c r="B985" s="142" t="s">
        <v>58</v>
      </c>
      <c r="C985" s="142" t="s">
        <v>560</v>
      </c>
      <c r="D985" s="142" t="s">
        <v>107</v>
      </c>
      <c r="E985" s="142" t="s">
        <v>561</v>
      </c>
      <c r="F985" s="142" t="s">
        <v>180</v>
      </c>
      <c r="G985" s="142" t="s">
        <v>1352</v>
      </c>
      <c r="H985" s="143">
        <v>1950</v>
      </c>
      <c r="I985" s="141">
        <v>2</v>
      </c>
      <c r="J985" s="144">
        <f>นครพนม!F86</f>
        <v>377614.01</v>
      </c>
      <c r="K985" s="145">
        <f>นครพนม!AQ86</f>
        <v>420848.69</v>
      </c>
      <c r="L985" s="146">
        <f>นครพนม!AR86</f>
        <v>1983708.8399999999</v>
      </c>
      <c r="M985" s="146">
        <f>นครพนม!AS86</f>
        <v>1654306.5399999998</v>
      </c>
      <c r="N985" s="142"/>
      <c r="O985" s="142"/>
      <c r="P985" s="142"/>
      <c r="Q985" s="134">
        <f t="shared" si="115"/>
        <v>329402.30000000005</v>
      </c>
      <c r="R985" s="135">
        <f t="shared" si="116"/>
        <v>1017.2865846153845</v>
      </c>
    </row>
    <row r="986" spans="1:18" x14ac:dyDescent="0.35">
      <c r="A986" s="141">
        <v>10</v>
      </c>
      <c r="B986" s="142" t="s">
        <v>58</v>
      </c>
      <c r="C986" s="142" t="s">
        <v>560</v>
      </c>
      <c r="D986" s="142" t="s">
        <v>107</v>
      </c>
      <c r="E986" s="142" t="s">
        <v>561</v>
      </c>
      <c r="F986" s="142" t="s">
        <v>180</v>
      </c>
      <c r="G986" s="142" t="s">
        <v>1353</v>
      </c>
      <c r="H986" s="143">
        <v>2898</v>
      </c>
      <c r="I986" s="141">
        <v>2</v>
      </c>
      <c r="J986" s="144">
        <f>นครพนม!F87</f>
        <v>406388.24</v>
      </c>
      <c r="K986" s="145">
        <f>นครพนม!AQ87</f>
        <v>402028.80999999994</v>
      </c>
      <c r="L986" s="146">
        <f>นครพนม!AR87</f>
        <v>2081052.56</v>
      </c>
      <c r="M986" s="146">
        <f>นครพนม!AS87</f>
        <v>2171804.59</v>
      </c>
      <c r="N986" s="142"/>
      <c r="O986" s="142"/>
      <c r="P986" s="142"/>
      <c r="Q986" s="134">
        <f t="shared" si="115"/>
        <v>-90752.029999999795</v>
      </c>
      <c r="R986" s="135">
        <f t="shared" si="116"/>
        <v>718.09957211870255</v>
      </c>
    </row>
    <row r="987" spans="1:18" s="239" customFormat="1" x14ac:dyDescent="0.35">
      <c r="A987" s="234">
        <v>11</v>
      </c>
      <c r="B987" s="235" t="s">
        <v>58</v>
      </c>
      <c r="C987" s="235" t="s">
        <v>560</v>
      </c>
      <c r="D987" s="235" t="s">
        <v>107</v>
      </c>
      <c r="E987" s="235" t="s">
        <v>561</v>
      </c>
      <c r="F987" s="235" t="s">
        <v>180</v>
      </c>
      <c r="G987" s="142" t="s">
        <v>1354</v>
      </c>
      <c r="H987" s="236">
        <v>1653</v>
      </c>
      <c r="I987" s="234">
        <v>2</v>
      </c>
      <c r="J987" s="144">
        <f>นครพนม!F88</f>
        <v>197407.98</v>
      </c>
      <c r="K987" s="145">
        <f>นครพนม!AQ88</f>
        <v>92300.49000000002</v>
      </c>
      <c r="L987" s="146">
        <f>นครพนม!AR88</f>
        <v>1803220</v>
      </c>
      <c r="M987" s="146">
        <f>นครพนม!AS88</f>
        <v>1844924.98</v>
      </c>
      <c r="N987" s="235"/>
      <c r="O987" s="235"/>
      <c r="P987" s="235"/>
      <c r="Q987" s="237">
        <f t="shared" si="115"/>
        <v>-41704.979999999981</v>
      </c>
      <c r="R987" s="238">
        <f t="shared" si="116"/>
        <v>1090.8771929824561</v>
      </c>
    </row>
    <row r="988" spans="1:18" s="153" customFormat="1" x14ac:dyDescent="0.35">
      <c r="A988" s="147">
        <v>6</v>
      </c>
      <c r="B988" s="148" t="s">
        <v>58</v>
      </c>
      <c r="C988" s="148"/>
      <c r="D988" s="148"/>
      <c r="E988" s="148" t="s">
        <v>77</v>
      </c>
      <c r="F988" s="148"/>
      <c r="G988" s="148" t="s">
        <v>563</v>
      </c>
      <c r="H988" s="154">
        <f>SUM(H977:H987)</f>
        <v>26514</v>
      </c>
      <c r="I988" s="147"/>
      <c r="J988" s="150">
        <f>SUM(J977:J987)</f>
        <v>3386691.7399999998</v>
      </c>
      <c r="K988" s="150">
        <f t="shared" ref="K988:M988" si="118">SUM(K977:K987)</f>
        <v>3295059.62</v>
      </c>
      <c r="L988" s="150">
        <f t="shared" si="118"/>
        <v>19553137.27</v>
      </c>
      <c r="M988" s="150">
        <f t="shared" si="118"/>
        <v>19570485.75</v>
      </c>
      <c r="N988" s="148">
        <v>10</v>
      </c>
      <c r="O988" s="148">
        <v>10</v>
      </c>
      <c r="P988" s="148">
        <f>N988-O988</f>
        <v>0</v>
      </c>
      <c r="Q988" s="151">
        <f t="shared" si="115"/>
        <v>-17348.480000000447</v>
      </c>
      <c r="R988" s="152">
        <f>L988/H988</f>
        <v>737.46463264690351</v>
      </c>
    </row>
    <row r="989" spans="1:18" x14ac:dyDescent="0.35">
      <c r="A989" s="141">
        <v>1</v>
      </c>
      <c r="B989" s="142" t="s">
        <v>58</v>
      </c>
      <c r="C989" s="142" t="s">
        <v>564</v>
      </c>
      <c r="D989" s="142" t="s">
        <v>114</v>
      </c>
      <c r="E989" s="142" t="s">
        <v>565</v>
      </c>
      <c r="F989" s="142" t="s">
        <v>210</v>
      </c>
      <c r="G989" s="142" t="s">
        <v>566</v>
      </c>
      <c r="H989" s="143"/>
      <c r="I989" s="141"/>
      <c r="J989" s="144"/>
      <c r="K989" s="145"/>
      <c r="L989" s="146"/>
      <c r="M989" s="146"/>
      <c r="N989" s="142"/>
      <c r="O989" s="142"/>
      <c r="P989" s="142"/>
    </row>
    <row r="990" spans="1:18" x14ac:dyDescent="0.35">
      <c r="A990" s="141">
        <v>2</v>
      </c>
      <c r="B990" s="142" t="s">
        <v>58</v>
      </c>
      <c r="C990" s="142" t="s">
        <v>564</v>
      </c>
      <c r="D990" s="142" t="s">
        <v>114</v>
      </c>
      <c r="E990" s="142" t="s">
        <v>565</v>
      </c>
      <c r="F990" s="142" t="s">
        <v>180</v>
      </c>
      <c r="G990" s="142" t="s">
        <v>1355</v>
      </c>
      <c r="H990" s="143">
        <v>3711</v>
      </c>
      <c r="I990" s="141">
        <v>3</v>
      </c>
      <c r="J990" s="144">
        <f>นครพนม!F89</f>
        <v>295454.78000000003</v>
      </c>
      <c r="K990" s="145">
        <f>นครพนม!AQ89</f>
        <v>573858.03</v>
      </c>
      <c r="L990" s="146">
        <f>นครพนม!AR89</f>
        <v>1053692.8600000001</v>
      </c>
      <c r="M990" s="146">
        <f>นครพนม!AS89</f>
        <v>595076.64</v>
      </c>
      <c r="N990" s="142"/>
      <c r="O990" s="142"/>
      <c r="P990" s="142"/>
      <c r="Q990" s="134">
        <f t="shared" si="115"/>
        <v>458616.22000000009</v>
      </c>
      <c r="R990" s="135">
        <f t="shared" si="116"/>
        <v>283.9377149016438</v>
      </c>
    </row>
    <row r="991" spans="1:18" x14ac:dyDescent="0.35">
      <c r="A991" s="141">
        <v>3</v>
      </c>
      <c r="B991" s="142" t="s">
        <v>58</v>
      </c>
      <c r="C991" s="142" t="s">
        <v>564</v>
      </c>
      <c r="D991" s="142" t="s">
        <v>114</v>
      </c>
      <c r="E991" s="142" t="s">
        <v>565</v>
      </c>
      <c r="F991" s="142" t="s">
        <v>180</v>
      </c>
      <c r="G991" s="142" t="s">
        <v>1356</v>
      </c>
      <c r="H991" s="143">
        <v>1437</v>
      </c>
      <c r="I991" s="141">
        <v>1</v>
      </c>
      <c r="J991" s="144">
        <f>นครพนม!F90</f>
        <v>296785.65999999997</v>
      </c>
      <c r="K991" s="145">
        <f>นครพนม!AQ90</f>
        <v>297276.11</v>
      </c>
      <c r="L991" s="146">
        <f>นครพนม!AR90</f>
        <v>901199.14</v>
      </c>
      <c r="M991" s="146">
        <f>นครพนม!AS90</f>
        <v>763182.45</v>
      </c>
      <c r="N991" s="142"/>
      <c r="O991" s="142"/>
      <c r="P991" s="142"/>
      <c r="Q991" s="134">
        <f t="shared" si="115"/>
        <v>138016.69000000006</v>
      </c>
      <c r="R991" s="135">
        <f t="shared" si="116"/>
        <v>627.13927627000692</v>
      </c>
    </row>
    <row r="992" spans="1:18" x14ac:dyDescent="0.35">
      <c r="A992" s="141">
        <v>4</v>
      </c>
      <c r="B992" s="142" t="s">
        <v>58</v>
      </c>
      <c r="C992" s="142" t="s">
        <v>564</v>
      </c>
      <c r="D992" s="142" t="s">
        <v>114</v>
      </c>
      <c r="E992" s="142" t="s">
        <v>565</v>
      </c>
      <c r="F992" s="142" t="s">
        <v>180</v>
      </c>
      <c r="G992" s="142" t="s">
        <v>1357</v>
      </c>
      <c r="H992" s="143">
        <v>3388</v>
      </c>
      <c r="I992" s="141">
        <v>3</v>
      </c>
      <c r="J992" s="144">
        <f>นครพนม!F91</f>
        <v>150204.73000000001</v>
      </c>
      <c r="K992" s="145">
        <f>นครพนม!AQ91</f>
        <v>232784.29</v>
      </c>
      <c r="L992" s="146">
        <f>นครพนม!AR91</f>
        <v>2192494.85</v>
      </c>
      <c r="M992" s="146">
        <f>นครพนม!AS91</f>
        <v>2009238.0899999999</v>
      </c>
      <c r="N992" s="142"/>
      <c r="O992" s="142"/>
      <c r="P992" s="142"/>
      <c r="Q992" s="134">
        <f t="shared" si="115"/>
        <v>183256.76000000024</v>
      </c>
      <c r="R992" s="135">
        <f t="shared" si="116"/>
        <v>647.13543388429753</v>
      </c>
    </row>
    <row r="993" spans="1:18" x14ac:dyDescent="0.35">
      <c r="A993" s="141">
        <v>5</v>
      </c>
      <c r="B993" s="142" t="s">
        <v>58</v>
      </c>
      <c r="C993" s="142" t="s">
        <v>564</v>
      </c>
      <c r="D993" s="142" t="s">
        <v>114</v>
      </c>
      <c r="E993" s="142" t="s">
        <v>565</v>
      </c>
      <c r="F993" s="142" t="s">
        <v>180</v>
      </c>
      <c r="G993" s="142" t="s">
        <v>1358</v>
      </c>
      <c r="H993" s="143">
        <v>2340</v>
      </c>
      <c r="I993" s="141">
        <v>2</v>
      </c>
      <c r="J993" s="144">
        <f>นครพนม!F92</f>
        <v>303741.01</v>
      </c>
      <c r="K993" s="145">
        <f>นครพนม!AQ92</f>
        <v>462063.1</v>
      </c>
      <c r="L993" s="146">
        <f>นครพนม!AR92</f>
        <v>1475929.29</v>
      </c>
      <c r="M993" s="146">
        <f>นครพนม!AS92</f>
        <v>1340043.98</v>
      </c>
      <c r="N993" s="142"/>
      <c r="O993" s="142"/>
      <c r="P993" s="142"/>
      <c r="Q993" s="134">
        <f t="shared" si="115"/>
        <v>135885.31000000006</v>
      </c>
      <c r="R993" s="135">
        <f t="shared" si="116"/>
        <v>630.73901282051281</v>
      </c>
    </row>
    <row r="994" spans="1:18" x14ac:dyDescent="0.35">
      <c r="A994" s="141">
        <v>6</v>
      </c>
      <c r="B994" s="142" t="s">
        <v>58</v>
      </c>
      <c r="C994" s="142" t="s">
        <v>564</v>
      </c>
      <c r="D994" s="142" t="s">
        <v>114</v>
      </c>
      <c r="E994" s="142" t="s">
        <v>565</v>
      </c>
      <c r="F994" s="142" t="s">
        <v>180</v>
      </c>
      <c r="G994" s="142" t="s">
        <v>1359</v>
      </c>
      <c r="H994" s="143">
        <v>2160</v>
      </c>
      <c r="I994" s="141">
        <v>2</v>
      </c>
      <c r="J994" s="144">
        <f>นครพนม!F93</f>
        <v>98226.73</v>
      </c>
      <c r="K994" s="145">
        <f>นครพนม!AQ93</f>
        <v>144127.72999999998</v>
      </c>
      <c r="L994" s="146">
        <f>นครพนม!AR93</f>
        <v>1715628.0899999999</v>
      </c>
      <c r="M994" s="146">
        <f>นครพนม!AS93</f>
        <v>1611289.15</v>
      </c>
      <c r="N994" s="142"/>
      <c r="O994" s="142"/>
      <c r="P994" s="142"/>
      <c r="Q994" s="134">
        <f t="shared" si="115"/>
        <v>104338.93999999994</v>
      </c>
      <c r="R994" s="135">
        <f t="shared" si="116"/>
        <v>794.2722638888888</v>
      </c>
    </row>
    <row r="995" spans="1:18" x14ac:dyDescent="0.35">
      <c r="A995" s="141">
        <v>7</v>
      </c>
      <c r="B995" s="142" t="s">
        <v>58</v>
      </c>
      <c r="C995" s="142" t="s">
        <v>564</v>
      </c>
      <c r="D995" s="142" t="s">
        <v>114</v>
      </c>
      <c r="E995" s="142" t="s">
        <v>565</v>
      </c>
      <c r="F995" s="142" t="s">
        <v>180</v>
      </c>
      <c r="G995" s="142" t="s">
        <v>1360</v>
      </c>
      <c r="H995" s="143">
        <v>1723</v>
      </c>
      <c r="I995" s="141">
        <v>2</v>
      </c>
      <c r="J995" s="144">
        <f>นครพนม!F94</f>
        <v>277090.19</v>
      </c>
      <c r="K995" s="145">
        <f>นครพนม!AQ94</f>
        <v>294149.14</v>
      </c>
      <c r="L995" s="146">
        <f>นครพนม!AR94</f>
        <v>1248938.8600000001</v>
      </c>
      <c r="M995" s="146">
        <f>นครพนม!AS94</f>
        <v>993599.49</v>
      </c>
      <c r="N995" s="142"/>
      <c r="O995" s="142"/>
      <c r="P995" s="142"/>
      <c r="Q995" s="134">
        <f t="shared" si="115"/>
        <v>255339.37000000011</v>
      </c>
      <c r="R995" s="135">
        <f t="shared" si="116"/>
        <v>724.86294834590831</v>
      </c>
    </row>
    <row r="996" spans="1:18" x14ac:dyDescent="0.35">
      <c r="A996" s="141">
        <v>8</v>
      </c>
      <c r="B996" s="142" t="s">
        <v>58</v>
      </c>
      <c r="C996" s="142" t="s">
        <v>564</v>
      </c>
      <c r="D996" s="142" t="s">
        <v>114</v>
      </c>
      <c r="E996" s="142" t="s">
        <v>565</v>
      </c>
      <c r="F996" s="142" t="s">
        <v>180</v>
      </c>
      <c r="G996" s="142" t="s">
        <v>1361</v>
      </c>
      <c r="H996" s="143">
        <v>2675</v>
      </c>
      <c r="I996" s="141">
        <v>2</v>
      </c>
      <c r="J996" s="144">
        <f>นครพนม!F95</f>
        <v>449274.03</v>
      </c>
      <c r="K996" s="145">
        <f>นครพนม!AQ95</f>
        <v>476112.65</v>
      </c>
      <c r="L996" s="146">
        <f>นครพนม!AR95</f>
        <v>2613559.87</v>
      </c>
      <c r="M996" s="146">
        <f>นครพนม!AS95</f>
        <v>2031604.82</v>
      </c>
      <c r="N996" s="142"/>
      <c r="O996" s="142"/>
      <c r="P996" s="142"/>
      <c r="Q996" s="134">
        <f t="shared" si="115"/>
        <v>581955.05000000005</v>
      </c>
      <c r="R996" s="135">
        <f t="shared" si="116"/>
        <v>977.03172710280376</v>
      </c>
    </row>
    <row r="997" spans="1:18" x14ac:dyDescent="0.35">
      <c r="A997" s="141">
        <v>9</v>
      </c>
      <c r="B997" s="142" t="s">
        <v>58</v>
      </c>
      <c r="C997" s="142" t="s">
        <v>564</v>
      </c>
      <c r="D997" s="142" t="s">
        <v>114</v>
      </c>
      <c r="E997" s="142" t="s">
        <v>565</v>
      </c>
      <c r="F997" s="142" t="s">
        <v>180</v>
      </c>
      <c r="G997" s="142" t="s">
        <v>1362</v>
      </c>
      <c r="H997" s="143">
        <v>1715</v>
      </c>
      <c r="I997" s="141">
        <v>2</v>
      </c>
      <c r="J997" s="144">
        <f>นครพนม!F96</f>
        <v>195074.86</v>
      </c>
      <c r="K997" s="145">
        <f>นครพนม!AQ96</f>
        <v>351170.73</v>
      </c>
      <c r="L997" s="146">
        <f>นครพนม!AR96</f>
        <v>1527691.02</v>
      </c>
      <c r="M997" s="146">
        <f>นครพนม!AS96</f>
        <v>1348486.51</v>
      </c>
      <c r="N997" s="142"/>
      <c r="O997" s="142"/>
      <c r="P997" s="142"/>
      <c r="Q997" s="134">
        <f t="shared" si="115"/>
        <v>179204.51</v>
      </c>
      <c r="R997" s="135">
        <f t="shared" si="116"/>
        <v>890.7819358600583</v>
      </c>
    </row>
    <row r="998" spans="1:18" x14ac:dyDescent="0.35">
      <c r="A998" s="141">
        <v>10</v>
      </c>
      <c r="B998" s="142" t="s">
        <v>58</v>
      </c>
      <c r="C998" s="142" t="s">
        <v>564</v>
      </c>
      <c r="D998" s="142" t="s">
        <v>114</v>
      </c>
      <c r="E998" s="142" t="s">
        <v>565</v>
      </c>
      <c r="F998" s="142" t="s">
        <v>180</v>
      </c>
      <c r="G998" s="142" t="s">
        <v>1363</v>
      </c>
      <c r="H998" s="143">
        <v>3187</v>
      </c>
      <c r="I998" s="141">
        <v>3</v>
      </c>
      <c r="J998" s="144">
        <f>นครพนม!F97</f>
        <v>195909.32</v>
      </c>
      <c r="K998" s="145">
        <f>นครพนม!AQ97</f>
        <v>206210.21000000002</v>
      </c>
      <c r="L998" s="146">
        <f>นครพนม!AR97</f>
        <v>1890590.88</v>
      </c>
      <c r="M998" s="146">
        <f>นครพนม!AS97</f>
        <v>1810297.5000000002</v>
      </c>
      <c r="N998" s="142"/>
      <c r="O998" s="142"/>
      <c r="P998" s="142"/>
      <c r="Q998" s="134">
        <f t="shared" si="115"/>
        <v>80293.379999999655</v>
      </c>
      <c r="R998" s="135">
        <f t="shared" si="116"/>
        <v>593.21960464386564</v>
      </c>
    </row>
    <row r="999" spans="1:18" x14ac:dyDescent="0.35">
      <c r="A999" s="141">
        <v>11</v>
      </c>
      <c r="B999" s="142" t="s">
        <v>58</v>
      </c>
      <c r="C999" s="142" t="s">
        <v>564</v>
      </c>
      <c r="D999" s="142" t="s">
        <v>114</v>
      </c>
      <c r="E999" s="142" t="s">
        <v>565</v>
      </c>
      <c r="F999" s="142" t="s">
        <v>180</v>
      </c>
      <c r="G999" s="142" t="s">
        <v>1364</v>
      </c>
      <c r="H999" s="143">
        <v>2867</v>
      </c>
      <c r="I999" s="141">
        <v>2</v>
      </c>
      <c r="J999" s="144">
        <f>นครพนม!F98</f>
        <v>316334.01</v>
      </c>
      <c r="K999" s="145">
        <f>นครพนม!AQ98</f>
        <v>369075</v>
      </c>
      <c r="L999" s="146">
        <f>นครพนม!AR98</f>
        <v>2229619.66</v>
      </c>
      <c r="M999" s="146">
        <f>นครพนม!AS98</f>
        <v>1548696.45</v>
      </c>
      <c r="N999" s="142"/>
      <c r="O999" s="142"/>
      <c r="P999" s="142"/>
      <c r="Q999" s="134">
        <f t="shared" si="115"/>
        <v>680923.2100000002</v>
      </c>
      <c r="R999" s="135">
        <f t="shared" si="116"/>
        <v>777.68387164283229</v>
      </c>
    </row>
    <row r="1000" spans="1:18" x14ac:dyDescent="0.35">
      <c r="A1000" s="141">
        <v>12</v>
      </c>
      <c r="B1000" s="142" t="s">
        <v>58</v>
      </c>
      <c r="C1000" s="142" t="s">
        <v>564</v>
      </c>
      <c r="D1000" s="142" t="s">
        <v>114</v>
      </c>
      <c r="E1000" s="142" t="s">
        <v>565</v>
      </c>
      <c r="F1000" s="142" t="s">
        <v>180</v>
      </c>
      <c r="G1000" s="142" t="s">
        <v>1365</v>
      </c>
      <c r="H1000" s="143">
        <v>3076</v>
      </c>
      <c r="I1000" s="141">
        <v>3</v>
      </c>
      <c r="J1000" s="144">
        <f>นครพนม!F99</f>
        <v>315949.46000000002</v>
      </c>
      <c r="K1000" s="145">
        <f>นครพนม!AQ99</f>
        <v>596144.13</v>
      </c>
      <c r="L1000" s="146">
        <f>นครพนม!AR99</f>
        <v>2215668.34</v>
      </c>
      <c r="M1000" s="146">
        <f>นครพนม!AS99</f>
        <v>2019385.4400000002</v>
      </c>
      <c r="N1000" s="142"/>
      <c r="O1000" s="142"/>
      <c r="P1000" s="142"/>
      <c r="Q1000" s="134">
        <f t="shared" si="115"/>
        <v>196282.89999999967</v>
      </c>
      <c r="R1000" s="135">
        <f t="shared" si="116"/>
        <v>720.30830299089723</v>
      </c>
    </row>
    <row r="1001" spans="1:18" x14ac:dyDescent="0.35">
      <c r="A1001" s="141">
        <v>13</v>
      </c>
      <c r="B1001" s="142" t="s">
        <v>58</v>
      </c>
      <c r="C1001" s="142" t="s">
        <v>564</v>
      </c>
      <c r="D1001" s="142" t="s">
        <v>114</v>
      </c>
      <c r="E1001" s="142" t="s">
        <v>565</v>
      </c>
      <c r="F1001" s="142" t="s">
        <v>180</v>
      </c>
      <c r="G1001" s="142" t="s">
        <v>1366</v>
      </c>
      <c r="H1001" s="143">
        <v>2086</v>
      </c>
      <c r="I1001" s="141">
        <v>2</v>
      </c>
      <c r="J1001" s="144">
        <f>นครพนม!F100</f>
        <v>233628.15</v>
      </c>
      <c r="K1001" s="145">
        <f>นครพนม!AQ100</f>
        <v>247911.5</v>
      </c>
      <c r="L1001" s="146">
        <f>นครพนม!AR100</f>
        <v>1856710.94</v>
      </c>
      <c r="M1001" s="146">
        <f>นครพนม!AS100</f>
        <v>1510006.8</v>
      </c>
      <c r="N1001" s="142"/>
      <c r="O1001" s="142"/>
      <c r="P1001" s="142"/>
      <c r="Q1001" s="134">
        <f t="shared" si="115"/>
        <v>346704.1399999999</v>
      </c>
      <c r="R1001" s="135">
        <f t="shared" si="116"/>
        <v>890.08194630872481</v>
      </c>
    </row>
    <row r="1002" spans="1:18" x14ac:dyDescent="0.35">
      <c r="A1002" s="141">
        <v>14</v>
      </c>
      <c r="B1002" s="142" t="s">
        <v>58</v>
      </c>
      <c r="C1002" s="142" t="s">
        <v>564</v>
      </c>
      <c r="D1002" s="142" t="s">
        <v>114</v>
      </c>
      <c r="E1002" s="142" t="s">
        <v>565</v>
      </c>
      <c r="F1002" s="142" t="s">
        <v>180</v>
      </c>
      <c r="G1002" s="142" t="s">
        <v>1367</v>
      </c>
      <c r="H1002" s="143">
        <v>1893</v>
      </c>
      <c r="I1002" s="141">
        <v>2</v>
      </c>
      <c r="J1002" s="144">
        <f>นครพนม!F101</f>
        <v>258500.5</v>
      </c>
      <c r="K1002" s="145">
        <f>นครพนม!AQ101</f>
        <v>956392.36</v>
      </c>
      <c r="L1002" s="146">
        <f>นครพนม!AR101</f>
        <v>1792059.21</v>
      </c>
      <c r="M1002" s="146">
        <f>นครพนม!AS101</f>
        <v>1775483.3900000001</v>
      </c>
      <c r="N1002" s="142"/>
      <c r="O1002" s="142"/>
      <c r="P1002" s="142"/>
      <c r="Q1002" s="134">
        <f t="shared" si="115"/>
        <v>16575.819999999832</v>
      </c>
      <c r="R1002" s="135">
        <f t="shared" si="116"/>
        <v>946.67681458003165</v>
      </c>
    </row>
    <row r="1003" spans="1:18" x14ac:dyDescent="0.35">
      <c r="A1003" s="141">
        <v>15</v>
      </c>
      <c r="B1003" s="142" t="s">
        <v>58</v>
      </c>
      <c r="C1003" s="142" t="s">
        <v>564</v>
      </c>
      <c r="D1003" s="142" t="s">
        <v>114</v>
      </c>
      <c r="E1003" s="142" t="s">
        <v>565</v>
      </c>
      <c r="F1003" s="142" t="s">
        <v>180</v>
      </c>
      <c r="G1003" s="142" t="s">
        <v>1368</v>
      </c>
      <c r="H1003" s="143">
        <v>2677</v>
      </c>
      <c r="I1003" s="141">
        <v>2</v>
      </c>
      <c r="J1003" s="144">
        <f>นครพนม!F102</f>
        <v>256903.85</v>
      </c>
      <c r="K1003" s="145">
        <f>นครพนม!AQ102</f>
        <v>334660.07</v>
      </c>
      <c r="L1003" s="146">
        <f>นครพนม!AR102</f>
        <v>2005836.62</v>
      </c>
      <c r="M1003" s="146">
        <f>นครพนม!AS102</f>
        <v>1828905.47</v>
      </c>
      <c r="N1003" s="142"/>
      <c r="O1003" s="142"/>
      <c r="P1003" s="142"/>
      <c r="Q1003" s="134">
        <f t="shared" si="115"/>
        <v>176931.15000000014</v>
      </c>
      <c r="R1003" s="135">
        <f t="shared" si="116"/>
        <v>749.28525214792683</v>
      </c>
    </row>
    <row r="1004" spans="1:18" x14ac:dyDescent="0.35">
      <c r="A1004" s="141">
        <v>16</v>
      </c>
      <c r="B1004" s="142" t="s">
        <v>58</v>
      </c>
      <c r="C1004" s="142" t="s">
        <v>564</v>
      </c>
      <c r="D1004" s="142" t="s">
        <v>114</v>
      </c>
      <c r="E1004" s="142" t="s">
        <v>565</v>
      </c>
      <c r="F1004" s="142" t="s">
        <v>180</v>
      </c>
      <c r="G1004" s="142" t="s">
        <v>1369</v>
      </c>
      <c r="H1004" s="143">
        <v>2827</v>
      </c>
      <c r="I1004" s="141">
        <v>2</v>
      </c>
      <c r="J1004" s="144">
        <f>นครพนม!F103</f>
        <v>294118.65999999997</v>
      </c>
      <c r="K1004" s="145">
        <f>นครพนม!AQ103</f>
        <v>321871.23</v>
      </c>
      <c r="L1004" s="146">
        <f>นครพนม!AR103</f>
        <v>1837711.1</v>
      </c>
      <c r="M1004" s="146">
        <f>นครพนม!AS103</f>
        <v>1689013.22</v>
      </c>
      <c r="N1004" s="142"/>
      <c r="O1004" s="142"/>
      <c r="P1004" s="142"/>
      <c r="Q1004" s="134">
        <f t="shared" si="115"/>
        <v>148697.88000000012</v>
      </c>
      <c r="R1004" s="135">
        <f t="shared" si="116"/>
        <v>650.05698620445708</v>
      </c>
    </row>
    <row r="1005" spans="1:18" x14ac:dyDescent="0.35">
      <c r="A1005" s="141">
        <v>17</v>
      </c>
      <c r="B1005" s="142" t="s">
        <v>58</v>
      </c>
      <c r="C1005" s="142" t="s">
        <v>564</v>
      </c>
      <c r="D1005" s="142" t="s">
        <v>114</v>
      </c>
      <c r="E1005" s="142" t="s">
        <v>565</v>
      </c>
      <c r="F1005" s="142" t="s">
        <v>180</v>
      </c>
      <c r="G1005" s="142" t="s">
        <v>1370</v>
      </c>
      <c r="H1005" s="143">
        <v>3372</v>
      </c>
      <c r="I1005" s="141">
        <v>3</v>
      </c>
      <c r="J1005" s="144">
        <f>นครพนม!F104</f>
        <v>187988.8</v>
      </c>
      <c r="K1005" s="145">
        <f>นครพนม!AQ104</f>
        <v>294148.39</v>
      </c>
      <c r="L1005" s="146">
        <f>นครพนม!AR104</f>
        <v>1744723.27</v>
      </c>
      <c r="M1005" s="146">
        <f>นครพนม!AS104</f>
        <v>1712045.68</v>
      </c>
      <c r="N1005" s="142"/>
      <c r="O1005" s="142"/>
      <c r="P1005" s="142"/>
      <c r="Q1005" s="134">
        <f t="shared" si="115"/>
        <v>32677.590000000084</v>
      </c>
      <c r="R1005" s="135">
        <f t="shared" si="116"/>
        <v>517.41496737841044</v>
      </c>
    </row>
    <row r="1006" spans="1:18" x14ac:dyDescent="0.35">
      <c r="A1006" s="141">
        <v>18</v>
      </c>
      <c r="B1006" s="142" t="s">
        <v>58</v>
      </c>
      <c r="C1006" s="142" t="s">
        <v>564</v>
      </c>
      <c r="D1006" s="142" t="s">
        <v>114</v>
      </c>
      <c r="E1006" s="142" t="s">
        <v>565</v>
      </c>
      <c r="F1006" s="142" t="s">
        <v>180</v>
      </c>
      <c r="G1006" s="142" t="s">
        <v>1371</v>
      </c>
      <c r="H1006" s="143">
        <v>1747</v>
      </c>
      <c r="I1006" s="141">
        <v>2</v>
      </c>
      <c r="J1006" s="144">
        <f>นครพนม!F105</f>
        <v>368752.82</v>
      </c>
      <c r="K1006" s="145">
        <f>นครพนม!AQ105</f>
        <v>451300.47</v>
      </c>
      <c r="L1006" s="146">
        <f>นครพนม!AR105</f>
        <v>2020889.76</v>
      </c>
      <c r="M1006" s="146">
        <f>นครพนม!AS105</f>
        <v>1859724.79</v>
      </c>
      <c r="N1006" s="142"/>
      <c r="O1006" s="142"/>
      <c r="P1006" s="142"/>
      <c r="Q1006" s="134">
        <f t="shared" si="115"/>
        <v>161164.96999999997</v>
      </c>
      <c r="R1006" s="135">
        <f t="shared" si="116"/>
        <v>1156.7771951917573</v>
      </c>
    </row>
    <row r="1007" spans="1:18" x14ac:dyDescent="0.35">
      <c r="A1007" s="141">
        <v>19</v>
      </c>
      <c r="B1007" s="142" t="s">
        <v>58</v>
      </c>
      <c r="C1007" s="142" t="s">
        <v>564</v>
      </c>
      <c r="D1007" s="142" t="s">
        <v>114</v>
      </c>
      <c r="E1007" s="142" t="s">
        <v>565</v>
      </c>
      <c r="F1007" s="142" t="s">
        <v>180</v>
      </c>
      <c r="G1007" s="142" t="s">
        <v>1372</v>
      </c>
      <c r="H1007" s="143">
        <v>2607</v>
      </c>
      <c r="I1007" s="141">
        <v>2</v>
      </c>
      <c r="J1007" s="144">
        <f>นครพนม!F106</f>
        <v>223605.35</v>
      </c>
      <c r="K1007" s="145">
        <f>นครพนม!AQ106</f>
        <v>279404.18</v>
      </c>
      <c r="L1007" s="146">
        <f>นครพนม!AR106</f>
        <v>1630162.99</v>
      </c>
      <c r="M1007" s="146">
        <f>นครพนม!AS106</f>
        <v>1427125.54</v>
      </c>
      <c r="N1007" s="142"/>
      <c r="O1007" s="142"/>
      <c r="P1007" s="142"/>
      <c r="Q1007" s="134">
        <f t="shared" si="115"/>
        <v>203037.44999999995</v>
      </c>
      <c r="R1007" s="135">
        <f t="shared" si="116"/>
        <v>625.30225930187953</v>
      </c>
    </row>
    <row r="1008" spans="1:18" x14ac:dyDescent="0.35">
      <c r="A1008" s="141">
        <v>20</v>
      </c>
      <c r="B1008" s="142" t="s">
        <v>58</v>
      </c>
      <c r="C1008" s="142" t="s">
        <v>564</v>
      </c>
      <c r="D1008" s="142" t="s">
        <v>114</v>
      </c>
      <c r="E1008" s="142" t="s">
        <v>565</v>
      </c>
      <c r="F1008" s="142" t="s">
        <v>180</v>
      </c>
      <c r="G1008" s="142" t="s">
        <v>1373</v>
      </c>
      <c r="H1008" s="143">
        <v>2124</v>
      </c>
      <c r="I1008" s="141">
        <v>2</v>
      </c>
      <c r="J1008" s="144">
        <f>นครพนม!F107</f>
        <v>599049.88</v>
      </c>
      <c r="K1008" s="145">
        <f>นครพนม!AQ107</f>
        <v>681228.75</v>
      </c>
      <c r="L1008" s="146">
        <f>นครพนม!AR107</f>
        <v>1799209.0699999998</v>
      </c>
      <c r="M1008" s="146">
        <f>นครพนม!AS107</f>
        <v>1291376.46</v>
      </c>
      <c r="N1008" s="142"/>
      <c r="O1008" s="142"/>
      <c r="P1008" s="142"/>
      <c r="Q1008" s="134">
        <f t="shared" si="115"/>
        <v>507832.60999999987</v>
      </c>
      <c r="R1008" s="135">
        <f t="shared" si="116"/>
        <v>847.08524952919015</v>
      </c>
    </row>
    <row r="1009" spans="1:18" s="153" customFormat="1" x14ac:dyDescent="0.35">
      <c r="A1009" s="147">
        <v>7</v>
      </c>
      <c r="B1009" s="148" t="s">
        <v>58</v>
      </c>
      <c r="C1009" s="148"/>
      <c r="D1009" s="148"/>
      <c r="E1009" s="240" t="s">
        <v>77</v>
      </c>
      <c r="F1009" s="240"/>
      <c r="G1009" s="240" t="s">
        <v>567</v>
      </c>
      <c r="H1009" s="154">
        <f>SUM(H989:H1008)</f>
        <v>47612</v>
      </c>
      <c r="I1009" s="147"/>
      <c r="J1009" s="150">
        <f>SUM(J989:J1008)</f>
        <v>5316592.7899999991</v>
      </c>
      <c r="K1009" s="150">
        <f t="shared" ref="K1009:M1009" si="119">SUM(K989:K1008)</f>
        <v>7569888.0699999984</v>
      </c>
      <c r="L1009" s="150">
        <f t="shared" si="119"/>
        <v>33752315.82</v>
      </c>
      <c r="M1009" s="150">
        <f t="shared" si="119"/>
        <v>29164581.869999997</v>
      </c>
      <c r="N1009" s="148">
        <v>19</v>
      </c>
      <c r="O1009" s="148">
        <v>19</v>
      </c>
      <c r="P1009" s="148">
        <f>N1009-O1009</f>
        <v>0</v>
      </c>
      <c r="Q1009" s="151">
        <f t="shared" si="115"/>
        <v>4587733.950000003</v>
      </c>
      <c r="R1009" s="152">
        <f>L1009/H1009</f>
        <v>708.90354994539189</v>
      </c>
    </row>
    <row r="1010" spans="1:18" x14ac:dyDescent="0.35">
      <c r="A1010" s="141">
        <v>1</v>
      </c>
      <c r="B1010" s="142" t="s">
        <v>58</v>
      </c>
      <c r="C1010" s="142" t="s">
        <v>568</v>
      </c>
      <c r="D1010" s="142" t="s">
        <v>121</v>
      </c>
      <c r="E1010" s="142" t="s">
        <v>569</v>
      </c>
      <c r="F1010" s="142" t="s">
        <v>210</v>
      </c>
      <c r="G1010" s="142" t="s">
        <v>570</v>
      </c>
      <c r="H1010" s="143"/>
      <c r="I1010" s="141"/>
      <c r="J1010" s="144"/>
      <c r="K1010" s="145"/>
      <c r="L1010" s="146"/>
      <c r="M1010" s="146"/>
      <c r="N1010" s="142"/>
      <c r="O1010" s="142"/>
      <c r="P1010" s="142"/>
    </row>
    <row r="1011" spans="1:18" x14ac:dyDescent="0.35">
      <c r="A1011" s="141">
        <v>2</v>
      </c>
      <c r="B1011" s="142" t="s">
        <v>58</v>
      </c>
      <c r="C1011" s="142" t="s">
        <v>568</v>
      </c>
      <c r="D1011" s="142" t="s">
        <v>121</v>
      </c>
      <c r="E1011" s="142" t="s">
        <v>569</v>
      </c>
      <c r="F1011" s="142" t="s">
        <v>180</v>
      </c>
      <c r="G1011" s="142" t="s">
        <v>1374</v>
      </c>
      <c r="H1011" s="143">
        <v>2908</v>
      </c>
      <c r="I1011" s="141">
        <v>2</v>
      </c>
      <c r="J1011" s="144">
        <f>นครพนม!F108</f>
        <v>200297.38</v>
      </c>
      <c r="K1011" s="145">
        <f>นครพนม!AQ108</f>
        <v>230288.49</v>
      </c>
      <c r="L1011" s="146">
        <f>นครพนม!AR108</f>
        <v>1732678.37</v>
      </c>
      <c r="M1011" s="146">
        <f>นครพนม!AS108</f>
        <v>1752342.3199999998</v>
      </c>
      <c r="N1011" s="142"/>
      <c r="O1011" s="142"/>
      <c r="P1011" s="142"/>
      <c r="Q1011" s="134">
        <f t="shared" si="115"/>
        <v>-19663.949999999721</v>
      </c>
      <c r="R1011" s="135">
        <f t="shared" si="116"/>
        <v>595.83162654745536</v>
      </c>
    </row>
    <row r="1012" spans="1:18" x14ac:dyDescent="0.35">
      <c r="A1012" s="141">
        <v>3</v>
      </c>
      <c r="B1012" s="142" t="s">
        <v>58</v>
      </c>
      <c r="C1012" s="142" t="s">
        <v>568</v>
      </c>
      <c r="D1012" s="142" t="s">
        <v>121</v>
      </c>
      <c r="E1012" s="142" t="s">
        <v>569</v>
      </c>
      <c r="F1012" s="142" t="s">
        <v>180</v>
      </c>
      <c r="G1012" s="142" t="s">
        <v>1375</v>
      </c>
      <c r="H1012" s="143">
        <v>2944</v>
      </c>
      <c r="I1012" s="141">
        <v>2</v>
      </c>
      <c r="J1012" s="144">
        <f>นครพนม!F109</f>
        <v>520117</v>
      </c>
      <c r="K1012" s="145">
        <f>นครพนม!AQ109</f>
        <v>550140.94999999995</v>
      </c>
      <c r="L1012" s="146">
        <f>นครพนม!AR109</f>
        <v>1451156.18</v>
      </c>
      <c r="M1012" s="146">
        <f>นครพนม!AS109</f>
        <v>1497562.3399999999</v>
      </c>
      <c r="N1012" s="142"/>
      <c r="O1012" s="142"/>
      <c r="P1012" s="142"/>
      <c r="Q1012" s="134">
        <f t="shared" si="115"/>
        <v>-46406.159999999916</v>
      </c>
      <c r="R1012" s="135">
        <f t="shared" si="116"/>
        <v>492.91989809782609</v>
      </c>
    </row>
    <row r="1013" spans="1:18" x14ac:dyDescent="0.35">
      <c r="A1013" s="141">
        <v>4</v>
      </c>
      <c r="B1013" s="142" t="s">
        <v>58</v>
      </c>
      <c r="C1013" s="142" t="s">
        <v>568</v>
      </c>
      <c r="D1013" s="142" t="s">
        <v>121</v>
      </c>
      <c r="E1013" s="142" t="s">
        <v>569</v>
      </c>
      <c r="F1013" s="142" t="s">
        <v>180</v>
      </c>
      <c r="G1013" s="142" t="s">
        <v>1376</v>
      </c>
      <c r="H1013" s="143">
        <v>4209</v>
      </c>
      <c r="I1013" s="141">
        <v>3</v>
      </c>
      <c r="J1013" s="144">
        <f>นครพนม!F110</f>
        <v>251237.54</v>
      </c>
      <c r="K1013" s="145">
        <f>นครพนม!AQ110</f>
        <v>332319.58999999997</v>
      </c>
      <c r="L1013" s="146">
        <f>นครพนม!AR110</f>
        <v>2081773.5699999998</v>
      </c>
      <c r="M1013" s="146">
        <f>นครพนม!AS110</f>
        <v>1942551.1</v>
      </c>
      <c r="N1013" s="142"/>
      <c r="O1013" s="142"/>
      <c r="P1013" s="142"/>
      <c r="Q1013" s="134">
        <f t="shared" si="115"/>
        <v>139222.46999999974</v>
      </c>
      <c r="R1013" s="135">
        <f t="shared" si="116"/>
        <v>494.60051556189114</v>
      </c>
    </row>
    <row r="1014" spans="1:18" x14ac:dyDescent="0.35">
      <c r="A1014" s="141">
        <v>5</v>
      </c>
      <c r="B1014" s="142" t="s">
        <v>58</v>
      </c>
      <c r="C1014" s="142" t="s">
        <v>568</v>
      </c>
      <c r="D1014" s="142" t="s">
        <v>121</v>
      </c>
      <c r="E1014" s="142" t="s">
        <v>569</v>
      </c>
      <c r="F1014" s="142" t="s">
        <v>180</v>
      </c>
      <c r="G1014" s="142" t="s">
        <v>1377</v>
      </c>
      <c r="H1014" s="143">
        <v>4669</v>
      </c>
      <c r="I1014" s="141">
        <v>4</v>
      </c>
      <c r="J1014" s="144">
        <f>นครพนม!F111</f>
        <v>107546.52</v>
      </c>
      <c r="K1014" s="145">
        <f>นครพนม!AQ111</f>
        <v>180993.71000000002</v>
      </c>
      <c r="L1014" s="146">
        <f>นครพนม!AR111</f>
        <v>1963085.65</v>
      </c>
      <c r="M1014" s="146">
        <f>นครพนม!AS111</f>
        <v>1933506.3</v>
      </c>
      <c r="N1014" s="142"/>
      <c r="O1014" s="142"/>
      <c r="P1014" s="142"/>
      <c r="Q1014" s="134">
        <f t="shared" si="115"/>
        <v>29579.34999999986</v>
      </c>
      <c r="R1014" s="135">
        <f t="shared" si="116"/>
        <v>420.45098522167484</v>
      </c>
    </row>
    <row r="1015" spans="1:18" x14ac:dyDescent="0.35">
      <c r="A1015" s="141">
        <v>6</v>
      </c>
      <c r="B1015" s="142" t="s">
        <v>58</v>
      </c>
      <c r="C1015" s="142" t="s">
        <v>568</v>
      </c>
      <c r="D1015" s="142" t="s">
        <v>121</v>
      </c>
      <c r="E1015" s="142" t="s">
        <v>569</v>
      </c>
      <c r="F1015" s="142" t="s">
        <v>180</v>
      </c>
      <c r="G1015" s="142" t="s">
        <v>1378</v>
      </c>
      <c r="H1015" s="143">
        <v>2279</v>
      </c>
      <c r="I1015" s="141">
        <v>2</v>
      </c>
      <c r="J1015" s="144">
        <f>นครพนม!F112</f>
        <v>131211.95000000001</v>
      </c>
      <c r="K1015" s="145">
        <f>นครพนม!AQ112</f>
        <v>134717.55000000002</v>
      </c>
      <c r="L1015" s="146">
        <f>นครพนม!AR112</f>
        <v>1365857.27</v>
      </c>
      <c r="M1015" s="146">
        <f>นครพนม!AS112</f>
        <v>1429377.94</v>
      </c>
      <c r="N1015" s="142"/>
      <c r="O1015" s="142"/>
      <c r="P1015" s="142"/>
      <c r="Q1015" s="134">
        <f t="shared" si="115"/>
        <v>-63520.669999999925</v>
      </c>
      <c r="R1015" s="135">
        <f t="shared" si="116"/>
        <v>599.32306713470825</v>
      </c>
    </row>
    <row r="1016" spans="1:18" x14ac:dyDescent="0.35">
      <c r="A1016" s="141">
        <v>7</v>
      </c>
      <c r="B1016" s="142" t="s">
        <v>58</v>
      </c>
      <c r="C1016" s="142" t="s">
        <v>568</v>
      </c>
      <c r="D1016" s="142" t="s">
        <v>121</v>
      </c>
      <c r="E1016" s="142" t="s">
        <v>569</v>
      </c>
      <c r="F1016" s="142" t="s">
        <v>180</v>
      </c>
      <c r="G1016" s="142" t="s">
        <v>1379</v>
      </c>
      <c r="H1016" s="143">
        <v>723</v>
      </c>
      <c r="I1016" s="141">
        <v>1</v>
      </c>
      <c r="J1016" s="144">
        <f>นครพนม!F113</f>
        <v>278019.96000000002</v>
      </c>
      <c r="K1016" s="145">
        <f>นครพนม!AQ113</f>
        <v>279773.07000000007</v>
      </c>
      <c r="L1016" s="146">
        <f>นครพนม!AR113</f>
        <v>1281641.1500000001</v>
      </c>
      <c r="M1016" s="146">
        <f>นครพนม!AS113</f>
        <v>1310653.3799999999</v>
      </c>
      <c r="N1016" s="142"/>
      <c r="O1016" s="142"/>
      <c r="P1016" s="142"/>
      <c r="Q1016" s="134">
        <f t="shared" si="115"/>
        <v>-29012.229999999749</v>
      </c>
      <c r="R1016" s="135">
        <f t="shared" si="116"/>
        <v>1772.67102351314</v>
      </c>
    </row>
    <row r="1017" spans="1:18" x14ac:dyDescent="0.35">
      <c r="A1017" s="141">
        <v>8</v>
      </c>
      <c r="B1017" s="142" t="s">
        <v>58</v>
      </c>
      <c r="C1017" s="142" t="s">
        <v>568</v>
      </c>
      <c r="D1017" s="142" t="s">
        <v>121</v>
      </c>
      <c r="E1017" s="142" t="s">
        <v>569</v>
      </c>
      <c r="F1017" s="142" t="s">
        <v>180</v>
      </c>
      <c r="G1017" s="142" t="s">
        <v>1380</v>
      </c>
      <c r="H1017" s="143">
        <v>3567</v>
      </c>
      <c r="I1017" s="141">
        <v>3</v>
      </c>
      <c r="J1017" s="144">
        <f>นครพนม!F114</f>
        <v>98700.89</v>
      </c>
      <c r="K1017" s="145">
        <f>นครพนม!AQ114</f>
        <v>105139.58</v>
      </c>
      <c r="L1017" s="146">
        <f>นครพนม!AR114</f>
        <v>1937014.74</v>
      </c>
      <c r="M1017" s="146">
        <f>นครพนม!AS114</f>
        <v>2047119.96</v>
      </c>
      <c r="N1017" s="142"/>
      <c r="O1017" s="142"/>
      <c r="P1017" s="142"/>
      <c r="Q1017" s="134">
        <f t="shared" si="115"/>
        <v>-110105.21999999997</v>
      </c>
      <c r="R1017" s="135">
        <f t="shared" si="116"/>
        <v>543.03749369217826</v>
      </c>
    </row>
    <row r="1018" spans="1:18" x14ac:dyDescent="0.35">
      <c r="A1018" s="141">
        <v>9</v>
      </c>
      <c r="B1018" s="142" t="s">
        <v>58</v>
      </c>
      <c r="C1018" s="142" t="s">
        <v>568</v>
      </c>
      <c r="D1018" s="142" t="s">
        <v>121</v>
      </c>
      <c r="E1018" s="142" t="s">
        <v>569</v>
      </c>
      <c r="F1018" s="142" t="s">
        <v>180</v>
      </c>
      <c r="G1018" s="142" t="s">
        <v>1381</v>
      </c>
      <c r="H1018" s="143">
        <v>2416</v>
      </c>
      <c r="I1018" s="141">
        <v>2</v>
      </c>
      <c r="J1018" s="144">
        <f>นครพนม!F115</f>
        <v>375251.24</v>
      </c>
      <c r="K1018" s="145">
        <f>นครพนม!AQ115</f>
        <v>403156.65</v>
      </c>
      <c r="L1018" s="146">
        <f>นครพนม!AR115</f>
        <v>1533178.58</v>
      </c>
      <c r="M1018" s="146">
        <f>นครพนม!AS115</f>
        <v>1483156.44</v>
      </c>
      <c r="N1018" s="142"/>
      <c r="O1018" s="142"/>
      <c r="P1018" s="142"/>
      <c r="Q1018" s="134">
        <f t="shared" si="115"/>
        <v>50022.14000000013</v>
      </c>
      <c r="R1018" s="135">
        <f t="shared" si="116"/>
        <v>634.59378311258286</v>
      </c>
    </row>
    <row r="1019" spans="1:18" x14ac:dyDescent="0.35">
      <c r="A1019" s="141">
        <v>10</v>
      </c>
      <c r="B1019" s="142" t="s">
        <v>58</v>
      </c>
      <c r="C1019" s="142" t="s">
        <v>568</v>
      </c>
      <c r="D1019" s="142" t="s">
        <v>121</v>
      </c>
      <c r="E1019" s="142" t="s">
        <v>569</v>
      </c>
      <c r="F1019" s="142" t="s">
        <v>180</v>
      </c>
      <c r="G1019" s="142" t="s">
        <v>1382</v>
      </c>
      <c r="H1019" s="143">
        <v>1268</v>
      </c>
      <c r="I1019" s="141">
        <v>1</v>
      </c>
      <c r="J1019" s="144">
        <f>นครพนม!F116</f>
        <v>208679.54</v>
      </c>
      <c r="K1019" s="145">
        <f>นครพนม!AQ116</f>
        <v>252079.93</v>
      </c>
      <c r="L1019" s="146">
        <f>นครพนม!AR116</f>
        <v>1425657.79</v>
      </c>
      <c r="M1019" s="146">
        <f>นครพนม!AS116</f>
        <v>1338549.6099999999</v>
      </c>
      <c r="N1019" s="142"/>
      <c r="O1019" s="142"/>
      <c r="P1019" s="142"/>
      <c r="Q1019" s="134">
        <f t="shared" si="115"/>
        <v>87108.180000000168</v>
      </c>
      <c r="R1019" s="135">
        <f t="shared" si="116"/>
        <v>1124.3357965299685</v>
      </c>
    </row>
    <row r="1020" spans="1:18" x14ac:dyDescent="0.35">
      <c r="A1020" s="141">
        <v>11</v>
      </c>
      <c r="B1020" s="142" t="s">
        <v>58</v>
      </c>
      <c r="C1020" s="142" t="s">
        <v>568</v>
      </c>
      <c r="D1020" s="142" t="s">
        <v>121</v>
      </c>
      <c r="E1020" s="142" t="s">
        <v>569</v>
      </c>
      <c r="F1020" s="142" t="s">
        <v>180</v>
      </c>
      <c r="G1020" s="142" t="s">
        <v>1383</v>
      </c>
      <c r="H1020" s="143">
        <v>3345</v>
      </c>
      <c r="I1020" s="141">
        <v>3</v>
      </c>
      <c r="J1020" s="144">
        <f>นครพนม!F117</f>
        <v>304627.44</v>
      </c>
      <c r="K1020" s="145">
        <f>นครพนม!AQ117</f>
        <v>309538.19999999995</v>
      </c>
      <c r="L1020" s="146">
        <f>นครพนม!AR117</f>
        <v>2377512.25</v>
      </c>
      <c r="M1020" s="146">
        <f>นครพนม!AS117</f>
        <v>2225306.64</v>
      </c>
      <c r="N1020" s="142"/>
      <c r="O1020" s="142"/>
      <c r="P1020" s="142"/>
      <c r="Q1020" s="134">
        <f t="shared" si="115"/>
        <v>152205.60999999987</v>
      </c>
      <c r="R1020" s="135">
        <f t="shared" si="116"/>
        <v>710.76599402092677</v>
      </c>
    </row>
    <row r="1021" spans="1:18" x14ac:dyDescent="0.35">
      <c r="A1021" s="141">
        <v>12</v>
      </c>
      <c r="B1021" s="142" t="s">
        <v>58</v>
      </c>
      <c r="C1021" s="142" t="s">
        <v>568</v>
      </c>
      <c r="D1021" s="142" t="s">
        <v>121</v>
      </c>
      <c r="E1021" s="142" t="s">
        <v>569</v>
      </c>
      <c r="F1021" s="142" t="s">
        <v>180</v>
      </c>
      <c r="G1021" s="142" t="s">
        <v>1384</v>
      </c>
      <c r="H1021" s="143">
        <v>1431</v>
      </c>
      <c r="I1021" s="141">
        <v>1</v>
      </c>
      <c r="J1021" s="144">
        <f>นครพนม!F118</f>
        <v>310726.86</v>
      </c>
      <c r="K1021" s="145">
        <f>นครพนม!AQ118</f>
        <v>335587.18999999994</v>
      </c>
      <c r="L1021" s="146">
        <f>นครพนม!AR118</f>
        <v>1639471.1</v>
      </c>
      <c r="M1021" s="146">
        <f>นครพนม!AS118</f>
        <v>2047245.85</v>
      </c>
      <c r="N1021" s="142"/>
      <c r="O1021" s="142"/>
      <c r="P1021" s="142"/>
      <c r="Q1021" s="134">
        <f t="shared" si="115"/>
        <v>-407774.75</v>
      </c>
      <c r="R1021" s="135">
        <f t="shared" si="116"/>
        <v>1145.6821104122992</v>
      </c>
    </row>
    <row r="1022" spans="1:18" x14ac:dyDescent="0.35">
      <c r="A1022" s="141">
        <v>13</v>
      </c>
      <c r="B1022" s="142" t="s">
        <v>58</v>
      </c>
      <c r="C1022" s="142" t="s">
        <v>568</v>
      </c>
      <c r="D1022" s="142" t="s">
        <v>121</v>
      </c>
      <c r="E1022" s="142" t="s">
        <v>569</v>
      </c>
      <c r="F1022" s="142" t="s">
        <v>180</v>
      </c>
      <c r="G1022" s="142" t="s">
        <v>1385</v>
      </c>
      <c r="H1022" s="143">
        <v>2020</v>
      </c>
      <c r="I1022" s="141">
        <v>2</v>
      </c>
      <c r="J1022" s="144">
        <f>นครพนม!F119</f>
        <v>149116.13</v>
      </c>
      <c r="K1022" s="145">
        <f>นครพนม!AQ119</f>
        <v>203726.18</v>
      </c>
      <c r="L1022" s="146">
        <f>นครพนม!AR119</f>
        <v>1582409.9</v>
      </c>
      <c r="M1022" s="146">
        <f>นครพนม!AS119</f>
        <v>1347582.6400000001</v>
      </c>
      <c r="N1022" s="142"/>
      <c r="O1022" s="142"/>
      <c r="P1022" s="142"/>
      <c r="Q1022" s="134">
        <f t="shared" si="115"/>
        <v>234827.25999999978</v>
      </c>
      <c r="R1022" s="135">
        <f t="shared" si="116"/>
        <v>783.37123762376234</v>
      </c>
    </row>
    <row r="1023" spans="1:18" x14ac:dyDescent="0.35">
      <c r="A1023" s="141">
        <v>14</v>
      </c>
      <c r="B1023" s="142" t="s">
        <v>58</v>
      </c>
      <c r="C1023" s="142" t="s">
        <v>568</v>
      </c>
      <c r="D1023" s="142" t="s">
        <v>121</v>
      </c>
      <c r="E1023" s="142" t="s">
        <v>569</v>
      </c>
      <c r="F1023" s="142" t="s">
        <v>180</v>
      </c>
      <c r="G1023" s="142" t="s">
        <v>1386</v>
      </c>
      <c r="H1023" s="143">
        <v>3005</v>
      </c>
      <c r="I1023" s="141">
        <v>3</v>
      </c>
      <c r="J1023" s="144">
        <f>นครพนม!F120</f>
        <v>386073.04</v>
      </c>
      <c r="K1023" s="145">
        <f>นครพนม!AQ120</f>
        <v>425338.67</v>
      </c>
      <c r="L1023" s="146">
        <f>นครพนม!AR120</f>
        <v>1599522.6400000001</v>
      </c>
      <c r="M1023" s="146">
        <f>นครพนม!AS120</f>
        <v>1502527.34</v>
      </c>
      <c r="N1023" s="142"/>
      <c r="O1023" s="142"/>
      <c r="P1023" s="142"/>
      <c r="Q1023" s="134">
        <f t="shared" si="115"/>
        <v>96995.300000000047</v>
      </c>
      <c r="R1023" s="135">
        <f t="shared" si="116"/>
        <v>532.28706821963397</v>
      </c>
    </row>
    <row r="1024" spans="1:18" x14ac:dyDescent="0.35">
      <c r="A1024" s="141">
        <v>15</v>
      </c>
      <c r="B1024" s="142" t="s">
        <v>58</v>
      </c>
      <c r="C1024" s="142" t="s">
        <v>568</v>
      </c>
      <c r="D1024" s="142" t="s">
        <v>121</v>
      </c>
      <c r="E1024" s="142" t="s">
        <v>569</v>
      </c>
      <c r="F1024" s="142" t="s">
        <v>180</v>
      </c>
      <c r="G1024" s="142" t="s">
        <v>1387</v>
      </c>
      <c r="H1024" s="143">
        <v>2671</v>
      </c>
      <c r="I1024" s="141">
        <v>2</v>
      </c>
      <c r="J1024" s="144">
        <f>นครพนม!F121</f>
        <v>160832.88</v>
      </c>
      <c r="K1024" s="145">
        <f>นครพนม!AQ121</f>
        <v>118109.57</v>
      </c>
      <c r="L1024" s="146">
        <f>นครพนม!AR121</f>
        <v>1690059.02</v>
      </c>
      <c r="M1024" s="146">
        <f>นครพนม!AS121</f>
        <v>1564714.88</v>
      </c>
      <c r="N1024" s="142"/>
      <c r="O1024" s="142"/>
      <c r="P1024" s="142"/>
      <c r="Q1024" s="134">
        <f t="shared" si="115"/>
        <v>125344.14000000013</v>
      </c>
      <c r="R1024" s="135">
        <f t="shared" si="116"/>
        <v>632.74392362411083</v>
      </c>
    </row>
    <row r="1025" spans="1:18" x14ac:dyDescent="0.35">
      <c r="A1025" s="141">
        <v>16</v>
      </c>
      <c r="B1025" s="142" t="s">
        <v>58</v>
      </c>
      <c r="C1025" s="142" t="s">
        <v>568</v>
      </c>
      <c r="D1025" s="142" t="s">
        <v>121</v>
      </c>
      <c r="E1025" s="142" t="s">
        <v>569</v>
      </c>
      <c r="F1025" s="142" t="s">
        <v>180</v>
      </c>
      <c r="G1025" s="142" t="s">
        <v>1388</v>
      </c>
      <c r="H1025" s="143">
        <v>1913</v>
      </c>
      <c r="I1025" s="141">
        <v>2</v>
      </c>
      <c r="J1025" s="144">
        <f>นครพนม!F122</f>
        <v>224667.46</v>
      </c>
      <c r="K1025" s="145">
        <f>นครพนม!AQ122</f>
        <v>448845.70999999996</v>
      </c>
      <c r="L1025" s="146">
        <f>นครพนม!AR122</f>
        <v>941638.58000000007</v>
      </c>
      <c r="M1025" s="146">
        <f>นครพนม!AS122</f>
        <v>936480.71</v>
      </c>
      <c r="N1025" s="142"/>
      <c r="O1025" s="142"/>
      <c r="P1025" s="142"/>
      <c r="Q1025" s="134">
        <f t="shared" si="115"/>
        <v>5157.8700000001118</v>
      </c>
      <c r="R1025" s="135">
        <f t="shared" si="116"/>
        <v>492.23135389440671</v>
      </c>
    </row>
    <row r="1026" spans="1:18" x14ac:dyDescent="0.35">
      <c r="A1026" s="141">
        <v>17</v>
      </c>
      <c r="B1026" s="142" t="s">
        <v>58</v>
      </c>
      <c r="C1026" s="142" t="s">
        <v>568</v>
      </c>
      <c r="D1026" s="142" t="s">
        <v>121</v>
      </c>
      <c r="E1026" s="142" t="s">
        <v>569</v>
      </c>
      <c r="F1026" s="142" t="s">
        <v>180</v>
      </c>
      <c r="G1026" s="142" t="s">
        <v>1389</v>
      </c>
      <c r="H1026" s="143">
        <v>2409</v>
      </c>
      <c r="I1026" s="141">
        <v>2</v>
      </c>
      <c r="J1026" s="144">
        <f>นครพนม!F123</f>
        <v>325311.78999999998</v>
      </c>
      <c r="K1026" s="145">
        <f>นครพนม!AQ123</f>
        <v>351281.69999999995</v>
      </c>
      <c r="L1026" s="146">
        <f>นครพนม!AR123</f>
        <v>1463012.27</v>
      </c>
      <c r="M1026" s="146">
        <f>นครพนม!AS123</f>
        <v>1438339.89</v>
      </c>
      <c r="N1026" s="142"/>
      <c r="O1026" s="142"/>
      <c r="P1026" s="142"/>
      <c r="Q1026" s="134">
        <f t="shared" si="115"/>
        <v>24672.380000000121</v>
      </c>
      <c r="R1026" s="135">
        <f t="shared" si="116"/>
        <v>607.31102947281033</v>
      </c>
    </row>
    <row r="1027" spans="1:18" x14ac:dyDescent="0.35">
      <c r="A1027" s="141">
        <v>18</v>
      </c>
      <c r="B1027" s="142" t="s">
        <v>58</v>
      </c>
      <c r="C1027" s="142" t="s">
        <v>568</v>
      </c>
      <c r="D1027" s="142" t="s">
        <v>121</v>
      </c>
      <c r="E1027" s="142" t="s">
        <v>569</v>
      </c>
      <c r="F1027" s="142" t="s">
        <v>180</v>
      </c>
      <c r="G1027" s="142" t="s">
        <v>1390</v>
      </c>
      <c r="H1027" s="143">
        <v>1702</v>
      </c>
      <c r="I1027" s="141">
        <v>2</v>
      </c>
      <c r="J1027" s="144">
        <f>นครพนม!F124</f>
        <v>215612.57</v>
      </c>
      <c r="K1027" s="145">
        <f>นครพนม!AQ124</f>
        <v>216581.46000000002</v>
      </c>
      <c r="L1027" s="146">
        <f>นครพนม!AR124</f>
        <v>1426208.18</v>
      </c>
      <c r="M1027" s="146">
        <f>นครพนม!AS124</f>
        <v>1321882.98</v>
      </c>
      <c r="N1027" s="142"/>
      <c r="O1027" s="142"/>
      <c r="P1027" s="142"/>
      <c r="Q1027" s="134">
        <f t="shared" si="115"/>
        <v>104325.19999999995</v>
      </c>
      <c r="R1027" s="135">
        <f t="shared" si="116"/>
        <v>837.96015276145704</v>
      </c>
    </row>
    <row r="1028" spans="1:18" x14ac:dyDescent="0.35">
      <c r="A1028" s="141">
        <v>19</v>
      </c>
      <c r="B1028" s="142" t="s">
        <v>58</v>
      </c>
      <c r="C1028" s="142" t="s">
        <v>568</v>
      </c>
      <c r="D1028" s="142" t="s">
        <v>121</v>
      </c>
      <c r="E1028" s="142" t="s">
        <v>569</v>
      </c>
      <c r="F1028" s="142" t="s">
        <v>180</v>
      </c>
      <c r="G1028" s="142" t="s">
        <v>1391</v>
      </c>
      <c r="H1028" s="143">
        <v>2179</v>
      </c>
      <c r="I1028" s="141">
        <v>2</v>
      </c>
      <c r="J1028" s="144">
        <f>นครพนม!F125</f>
        <v>172564.66</v>
      </c>
      <c r="K1028" s="145">
        <f>นครพนม!AQ125</f>
        <v>212342.2</v>
      </c>
      <c r="L1028" s="146">
        <f>นครพนม!AR125</f>
        <v>1600011.73</v>
      </c>
      <c r="M1028" s="146">
        <f>นครพนม!AS125</f>
        <v>1384086.03</v>
      </c>
      <c r="N1028" s="142"/>
      <c r="O1028" s="142"/>
      <c r="P1028" s="142"/>
      <c r="Q1028" s="134">
        <f t="shared" si="115"/>
        <v>215925.69999999995</v>
      </c>
      <c r="R1028" s="135">
        <f t="shared" si="116"/>
        <v>734.28716383662231</v>
      </c>
    </row>
    <row r="1029" spans="1:18" s="153" customFormat="1" x14ac:dyDescent="0.35">
      <c r="A1029" s="147">
        <v>8</v>
      </c>
      <c r="B1029" s="148" t="s">
        <v>58</v>
      </c>
      <c r="C1029" s="148"/>
      <c r="D1029" s="148"/>
      <c r="E1029" s="148" t="s">
        <v>77</v>
      </c>
      <c r="F1029" s="148"/>
      <c r="G1029" s="148" t="s">
        <v>571</v>
      </c>
      <c r="H1029" s="154">
        <f>SUM(H1010:H1028)</f>
        <v>45658</v>
      </c>
      <c r="I1029" s="147"/>
      <c r="J1029" s="150">
        <f>SUM(J1010:J1028)</f>
        <v>4420594.8499999996</v>
      </c>
      <c r="K1029" s="185">
        <f>SUM(K1010:K1028)</f>
        <v>5089960.3999999994</v>
      </c>
      <c r="L1029" s="150">
        <f t="shared" ref="L1029:M1029" si="120">SUM(L1010:L1028)</f>
        <v>29091888.969999999</v>
      </c>
      <c r="M1029" s="150">
        <f t="shared" si="120"/>
        <v>28502986.350000001</v>
      </c>
      <c r="N1029" s="148">
        <v>18</v>
      </c>
      <c r="O1029" s="148">
        <v>18</v>
      </c>
      <c r="P1029" s="148">
        <f>N1029-O1029</f>
        <v>0</v>
      </c>
      <c r="Q1029" s="151">
        <f t="shared" si="115"/>
        <v>588902.61999999732</v>
      </c>
      <c r="R1029" s="152">
        <f>L1029/H1029</f>
        <v>637.16958627184715</v>
      </c>
    </row>
    <row r="1030" spans="1:18" x14ac:dyDescent="0.35">
      <c r="A1030" s="141">
        <v>1</v>
      </c>
      <c r="B1030" s="142" t="s">
        <v>58</v>
      </c>
      <c r="C1030" s="142" t="s">
        <v>572</v>
      </c>
      <c r="D1030" s="142" t="s">
        <v>127</v>
      </c>
      <c r="E1030" s="142" t="s">
        <v>573</v>
      </c>
      <c r="F1030" s="142" t="s">
        <v>210</v>
      </c>
      <c r="G1030" s="142" t="s">
        <v>574</v>
      </c>
      <c r="H1030" s="143"/>
      <c r="I1030" s="141"/>
      <c r="J1030" s="144"/>
      <c r="K1030" s="145"/>
      <c r="L1030" s="146"/>
      <c r="M1030" s="146"/>
      <c r="N1030" s="142"/>
      <c r="O1030" s="142"/>
      <c r="P1030" s="142"/>
    </row>
    <row r="1031" spans="1:18" x14ac:dyDescent="0.35">
      <c r="A1031" s="141">
        <v>2</v>
      </c>
      <c r="B1031" s="142" t="s">
        <v>58</v>
      </c>
      <c r="C1031" s="142" t="s">
        <v>572</v>
      </c>
      <c r="D1031" s="142" t="s">
        <v>127</v>
      </c>
      <c r="E1031" s="142" t="s">
        <v>573</v>
      </c>
      <c r="F1031" s="142" t="s">
        <v>180</v>
      </c>
      <c r="G1031" s="142" t="s">
        <v>1392</v>
      </c>
      <c r="H1031" s="143">
        <v>3793</v>
      </c>
      <c r="I1031" s="141">
        <v>3</v>
      </c>
      <c r="J1031" s="144">
        <f>นครพนม!F126</f>
        <v>294460.86</v>
      </c>
      <c r="K1031" s="145">
        <f>นครพนม!AQ126</f>
        <v>522918.19999999995</v>
      </c>
      <c r="L1031" s="146">
        <f>นครพนม!AR126</f>
        <v>2058338.4100000001</v>
      </c>
      <c r="M1031" s="146">
        <f>นครพนม!AS126</f>
        <v>2198197.61</v>
      </c>
      <c r="N1031" s="142"/>
      <c r="O1031" s="142"/>
      <c r="P1031" s="142"/>
      <c r="Q1031" s="134">
        <f t="shared" ref="Q1031:Q1068" si="121">L1031-M1031</f>
        <v>-139859.19999999972</v>
      </c>
      <c r="R1031" s="135">
        <f t="shared" ref="R1031:R1069" si="122">L1031/H1031</f>
        <v>542.66765357237023</v>
      </c>
    </row>
    <row r="1032" spans="1:18" x14ac:dyDescent="0.35">
      <c r="A1032" s="141">
        <v>3</v>
      </c>
      <c r="B1032" s="142" t="s">
        <v>58</v>
      </c>
      <c r="C1032" s="142" t="s">
        <v>572</v>
      </c>
      <c r="D1032" s="142" t="s">
        <v>127</v>
      </c>
      <c r="E1032" s="142" t="s">
        <v>573</v>
      </c>
      <c r="F1032" s="142" t="s">
        <v>180</v>
      </c>
      <c r="G1032" s="142" t="s">
        <v>1393</v>
      </c>
      <c r="H1032" s="143">
        <v>1435</v>
      </c>
      <c r="I1032" s="141">
        <v>1</v>
      </c>
      <c r="J1032" s="144">
        <f>นครพนม!F127</f>
        <v>139420.75</v>
      </c>
      <c r="K1032" s="145">
        <f>นครพนม!AQ127</f>
        <v>125855.35999999999</v>
      </c>
      <c r="L1032" s="146">
        <f>นครพนม!AR127</f>
        <v>1224399.06</v>
      </c>
      <c r="M1032" s="146">
        <f>นครพนม!AS127</f>
        <v>1349677.4000000001</v>
      </c>
      <c r="N1032" s="142"/>
      <c r="O1032" s="142"/>
      <c r="P1032" s="142"/>
      <c r="Q1032" s="134">
        <f t="shared" si="121"/>
        <v>-125278.34000000008</v>
      </c>
      <c r="R1032" s="135">
        <f t="shared" si="122"/>
        <v>853.23976306620216</v>
      </c>
    </row>
    <row r="1033" spans="1:18" x14ac:dyDescent="0.35">
      <c r="A1033" s="141">
        <v>4</v>
      </c>
      <c r="B1033" s="142" t="s">
        <v>58</v>
      </c>
      <c r="C1033" s="142" t="s">
        <v>572</v>
      </c>
      <c r="D1033" s="142" t="s">
        <v>127</v>
      </c>
      <c r="E1033" s="142" t="s">
        <v>573</v>
      </c>
      <c r="F1033" s="142" t="s">
        <v>180</v>
      </c>
      <c r="G1033" s="142" t="s">
        <v>1394</v>
      </c>
      <c r="H1033" s="143">
        <v>1980</v>
      </c>
      <c r="I1033" s="141">
        <v>2</v>
      </c>
      <c r="J1033" s="144">
        <f>นครพนม!F128</f>
        <v>189488.5</v>
      </c>
      <c r="K1033" s="145">
        <f>นครพนม!AQ128</f>
        <v>428163.98</v>
      </c>
      <c r="L1033" s="146">
        <f>นครพนม!AR128</f>
        <v>1497175</v>
      </c>
      <c r="M1033" s="146">
        <f>นครพนม!AS128</f>
        <v>1503006.6</v>
      </c>
      <c r="N1033" s="142"/>
      <c r="O1033" s="142"/>
      <c r="P1033" s="142"/>
      <c r="Q1033" s="134">
        <f t="shared" si="121"/>
        <v>-5831.6000000000931</v>
      </c>
      <c r="R1033" s="135">
        <f t="shared" si="122"/>
        <v>756.14898989898995</v>
      </c>
    </row>
    <row r="1034" spans="1:18" x14ac:dyDescent="0.35">
      <c r="A1034" s="141">
        <v>5</v>
      </c>
      <c r="B1034" s="142" t="s">
        <v>58</v>
      </c>
      <c r="C1034" s="142" t="s">
        <v>572</v>
      </c>
      <c r="D1034" s="142" t="s">
        <v>127</v>
      </c>
      <c r="E1034" s="142" t="s">
        <v>573</v>
      </c>
      <c r="F1034" s="142" t="s">
        <v>180</v>
      </c>
      <c r="G1034" s="142" t="s">
        <v>1395</v>
      </c>
      <c r="H1034" s="143">
        <v>2225</v>
      </c>
      <c r="I1034" s="141">
        <v>2</v>
      </c>
      <c r="J1034" s="144">
        <f>นครพนม!F129</f>
        <v>89979.37</v>
      </c>
      <c r="K1034" s="145">
        <f>นครพนม!AQ129</f>
        <v>127803.11</v>
      </c>
      <c r="L1034" s="146">
        <f>นครพนม!AR129</f>
        <v>1587036.8</v>
      </c>
      <c r="M1034" s="146">
        <f>นครพนม!AS129</f>
        <v>1727912.2</v>
      </c>
      <c r="N1034" s="142"/>
      <c r="O1034" s="142"/>
      <c r="P1034" s="142"/>
      <c r="Q1034" s="134">
        <f t="shared" si="121"/>
        <v>-140875.39999999991</v>
      </c>
      <c r="R1034" s="135">
        <f t="shared" si="122"/>
        <v>713.27496629213488</v>
      </c>
    </row>
    <row r="1035" spans="1:18" x14ac:dyDescent="0.35">
      <c r="A1035" s="141">
        <v>6</v>
      </c>
      <c r="B1035" s="142" t="s">
        <v>58</v>
      </c>
      <c r="C1035" s="142" t="s">
        <v>572</v>
      </c>
      <c r="D1035" s="142" t="s">
        <v>127</v>
      </c>
      <c r="E1035" s="142" t="s">
        <v>573</v>
      </c>
      <c r="F1035" s="142" t="s">
        <v>180</v>
      </c>
      <c r="G1035" s="142" t="s">
        <v>1396</v>
      </c>
      <c r="H1035" s="143">
        <v>2531</v>
      </c>
      <c r="I1035" s="141">
        <v>2</v>
      </c>
      <c r="J1035" s="144">
        <f>นครพนม!F130</f>
        <v>257151.35</v>
      </c>
      <c r="K1035" s="145">
        <f>นครพนม!AQ130</f>
        <v>273281.49</v>
      </c>
      <c r="L1035" s="146">
        <f>นครพนม!AR130</f>
        <v>1084689.8999999999</v>
      </c>
      <c r="M1035" s="146">
        <f>นครพนม!AS130</f>
        <v>1437582.27</v>
      </c>
      <c r="N1035" s="142"/>
      <c r="O1035" s="142"/>
      <c r="P1035" s="142"/>
      <c r="Q1035" s="134">
        <f t="shared" si="121"/>
        <v>-352892.37000000011</v>
      </c>
      <c r="R1035" s="135">
        <f t="shared" si="122"/>
        <v>428.56179375740811</v>
      </c>
    </row>
    <row r="1036" spans="1:18" x14ac:dyDescent="0.35">
      <c r="A1036" s="141">
        <v>7</v>
      </c>
      <c r="B1036" s="142" t="s">
        <v>58</v>
      </c>
      <c r="C1036" s="142" t="s">
        <v>572</v>
      </c>
      <c r="D1036" s="142" t="s">
        <v>127</v>
      </c>
      <c r="E1036" s="142" t="s">
        <v>573</v>
      </c>
      <c r="F1036" s="142" t="s">
        <v>180</v>
      </c>
      <c r="G1036" s="142" t="s">
        <v>1397</v>
      </c>
      <c r="H1036" s="143">
        <v>3452</v>
      </c>
      <c r="I1036" s="141">
        <v>3</v>
      </c>
      <c r="J1036" s="144">
        <f>นครพนม!F131</f>
        <v>115806.15</v>
      </c>
      <c r="K1036" s="145">
        <f>นครพนม!AQ131</f>
        <v>128292.9</v>
      </c>
      <c r="L1036" s="146">
        <f>นครพนม!AR131</f>
        <v>1924829.9100000001</v>
      </c>
      <c r="M1036" s="146">
        <f>นครพนม!AS131</f>
        <v>1976083.66</v>
      </c>
      <c r="N1036" s="142"/>
      <c r="O1036" s="142"/>
      <c r="P1036" s="142"/>
      <c r="Q1036" s="134">
        <f t="shared" si="121"/>
        <v>-51253.749999999767</v>
      </c>
      <c r="R1036" s="135">
        <f t="shared" si="122"/>
        <v>557.59846755504054</v>
      </c>
    </row>
    <row r="1037" spans="1:18" x14ac:dyDescent="0.35">
      <c r="A1037" s="141">
        <v>8</v>
      </c>
      <c r="B1037" s="142" t="s">
        <v>58</v>
      </c>
      <c r="C1037" s="142" t="s">
        <v>572</v>
      </c>
      <c r="D1037" s="142" t="s">
        <v>127</v>
      </c>
      <c r="E1037" s="142" t="s">
        <v>573</v>
      </c>
      <c r="F1037" s="142" t="s">
        <v>180</v>
      </c>
      <c r="G1037" s="142" t="s">
        <v>1398</v>
      </c>
      <c r="H1037" s="143">
        <v>3453</v>
      </c>
      <c r="I1037" s="141">
        <v>3</v>
      </c>
      <c r="J1037" s="144">
        <f>นครพนม!F132</f>
        <v>185775.2</v>
      </c>
      <c r="K1037" s="145">
        <f>นครพนม!AQ132</f>
        <v>205530.53000000003</v>
      </c>
      <c r="L1037" s="146">
        <f>นครพนม!AR132</f>
        <v>2537847.67</v>
      </c>
      <c r="M1037" s="146">
        <f>นครพนม!AS132</f>
        <v>1690932.93</v>
      </c>
      <c r="N1037" s="142"/>
      <c r="O1037" s="142"/>
      <c r="P1037" s="142"/>
      <c r="Q1037" s="134">
        <f t="shared" si="121"/>
        <v>846914.74</v>
      </c>
      <c r="R1037" s="135">
        <f t="shared" si="122"/>
        <v>734.96891688386904</v>
      </c>
    </row>
    <row r="1038" spans="1:18" x14ac:dyDescent="0.35">
      <c r="A1038" s="141">
        <v>9</v>
      </c>
      <c r="B1038" s="142" t="s">
        <v>58</v>
      </c>
      <c r="C1038" s="142" t="s">
        <v>572</v>
      </c>
      <c r="D1038" s="142" t="s">
        <v>127</v>
      </c>
      <c r="E1038" s="142" t="s">
        <v>573</v>
      </c>
      <c r="F1038" s="142" t="s">
        <v>180</v>
      </c>
      <c r="G1038" s="142" t="s">
        <v>1399</v>
      </c>
      <c r="H1038" s="143">
        <v>3635</v>
      </c>
      <c r="I1038" s="141">
        <v>3</v>
      </c>
      <c r="J1038" s="144">
        <f>นครพนม!F133</f>
        <v>41853.18</v>
      </c>
      <c r="K1038" s="145">
        <f>นครพนม!AQ133</f>
        <v>193307.7</v>
      </c>
      <c r="L1038" s="146">
        <f>นครพนม!AR133</f>
        <v>1272102.01</v>
      </c>
      <c r="M1038" s="146">
        <f>นครพนม!AS133</f>
        <v>1560462.54</v>
      </c>
      <c r="N1038" s="142"/>
      <c r="O1038" s="142"/>
      <c r="P1038" s="142"/>
      <c r="Q1038" s="134">
        <f t="shared" si="121"/>
        <v>-288360.53000000003</v>
      </c>
      <c r="R1038" s="135">
        <f t="shared" si="122"/>
        <v>349.95928748280608</v>
      </c>
    </row>
    <row r="1039" spans="1:18" x14ac:dyDescent="0.35">
      <c r="A1039" s="141">
        <v>10</v>
      </c>
      <c r="B1039" s="142" t="s">
        <v>58</v>
      </c>
      <c r="C1039" s="142" t="s">
        <v>572</v>
      </c>
      <c r="D1039" s="142" t="s">
        <v>127</v>
      </c>
      <c r="E1039" s="142" t="s">
        <v>573</v>
      </c>
      <c r="F1039" s="142" t="s">
        <v>180</v>
      </c>
      <c r="G1039" s="142" t="s">
        <v>1400</v>
      </c>
      <c r="H1039" s="143">
        <v>4256</v>
      </c>
      <c r="I1039" s="141">
        <v>3</v>
      </c>
      <c r="J1039" s="144">
        <f>นครพนม!F134</f>
        <v>220617.25</v>
      </c>
      <c r="K1039" s="145">
        <f>นครพนม!AQ134</f>
        <v>240650.51</v>
      </c>
      <c r="L1039" s="146">
        <f>นครพนม!AR134</f>
        <v>1822419.02</v>
      </c>
      <c r="M1039" s="146">
        <f>นครพนม!AS134</f>
        <v>1875099.01</v>
      </c>
      <c r="N1039" s="142"/>
      <c r="O1039" s="142"/>
      <c r="P1039" s="142"/>
      <c r="Q1039" s="134">
        <f t="shared" si="121"/>
        <v>-52679.989999999991</v>
      </c>
      <c r="R1039" s="135">
        <f t="shared" si="122"/>
        <v>428.1999577067669</v>
      </c>
    </row>
    <row r="1040" spans="1:18" s="153" customFormat="1" x14ac:dyDescent="0.35">
      <c r="A1040" s="147">
        <v>9</v>
      </c>
      <c r="B1040" s="148" t="s">
        <v>58</v>
      </c>
      <c r="C1040" s="148"/>
      <c r="D1040" s="148"/>
      <c r="E1040" s="148" t="s">
        <v>77</v>
      </c>
      <c r="F1040" s="148"/>
      <c r="G1040" s="148" t="s">
        <v>575</v>
      </c>
      <c r="H1040" s="154">
        <f>SUM(H1030:H1039)</f>
        <v>26760</v>
      </c>
      <c r="I1040" s="147"/>
      <c r="J1040" s="150">
        <f>SUM(J1030:J1039)</f>
        <v>1534552.6099999999</v>
      </c>
      <c r="K1040" s="150">
        <f t="shared" ref="K1040:M1040" si="123">SUM(K1030:K1039)</f>
        <v>2245803.7800000003</v>
      </c>
      <c r="L1040" s="150">
        <f t="shared" si="123"/>
        <v>15008837.779999999</v>
      </c>
      <c r="M1040" s="150">
        <f t="shared" si="123"/>
        <v>15318954.220000001</v>
      </c>
      <c r="N1040" s="148">
        <v>9</v>
      </c>
      <c r="O1040" s="148">
        <v>9</v>
      </c>
      <c r="P1040" s="148">
        <f>N1040-O1040</f>
        <v>0</v>
      </c>
      <c r="Q1040" s="151">
        <f t="shared" si="121"/>
        <v>-310116.44000000134</v>
      </c>
      <c r="R1040" s="152">
        <f>L1040/H1040</f>
        <v>560.86837742899843</v>
      </c>
    </row>
    <row r="1041" spans="1:18" x14ac:dyDescent="0.35">
      <c r="A1041" s="141">
        <v>1</v>
      </c>
      <c r="B1041" s="142" t="s">
        <v>58</v>
      </c>
      <c r="C1041" s="142" t="s">
        <v>576</v>
      </c>
      <c r="D1041" s="142" t="s">
        <v>132</v>
      </c>
      <c r="E1041" s="142" t="s">
        <v>577</v>
      </c>
      <c r="F1041" s="142" t="s">
        <v>210</v>
      </c>
      <c r="G1041" s="142" t="s">
        <v>578</v>
      </c>
      <c r="H1041" s="143"/>
      <c r="I1041" s="141"/>
      <c r="J1041" s="144"/>
      <c r="K1041" s="145"/>
      <c r="L1041" s="146"/>
      <c r="M1041" s="146"/>
      <c r="N1041" s="142"/>
      <c r="O1041" s="142"/>
      <c r="P1041" s="142"/>
    </row>
    <row r="1042" spans="1:18" x14ac:dyDescent="0.35">
      <c r="A1042" s="141">
        <v>2</v>
      </c>
      <c r="B1042" s="142" t="s">
        <v>58</v>
      </c>
      <c r="C1042" s="142" t="s">
        <v>576</v>
      </c>
      <c r="D1042" s="142" t="s">
        <v>132</v>
      </c>
      <c r="E1042" s="142" t="s">
        <v>577</v>
      </c>
      <c r="F1042" s="142" t="s">
        <v>180</v>
      </c>
      <c r="G1042" s="142" t="s">
        <v>1401</v>
      </c>
      <c r="H1042" s="143">
        <v>2177</v>
      </c>
      <c r="I1042" s="141">
        <v>2</v>
      </c>
      <c r="J1042" s="144">
        <f>นครพนม!F135</f>
        <v>294950.78000000003</v>
      </c>
      <c r="K1042" s="145">
        <f>นครพนม!AQ135</f>
        <v>772832.82000000007</v>
      </c>
      <c r="L1042" s="146">
        <f>นครพนม!AR135</f>
        <v>1579212.38</v>
      </c>
      <c r="M1042" s="146">
        <f>นครพนม!AS135</f>
        <v>1632493.36</v>
      </c>
      <c r="N1042" s="142"/>
      <c r="O1042" s="142"/>
      <c r="P1042" s="142"/>
      <c r="R1042" s="135">
        <f t="shared" si="122"/>
        <v>725.40761598530082</v>
      </c>
    </row>
    <row r="1043" spans="1:18" x14ac:dyDescent="0.35">
      <c r="A1043" s="141">
        <v>3</v>
      </c>
      <c r="B1043" s="142" t="s">
        <v>58</v>
      </c>
      <c r="C1043" s="142" t="s">
        <v>576</v>
      </c>
      <c r="D1043" s="142" t="s">
        <v>132</v>
      </c>
      <c r="E1043" s="142" t="s">
        <v>577</v>
      </c>
      <c r="F1043" s="142" t="s">
        <v>180</v>
      </c>
      <c r="G1043" s="142" t="s">
        <v>1402</v>
      </c>
      <c r="H1043" s="143">
        <v>3300</v>
      </c>
      <c r="I1043" s="141">
        <v>3</v>
      </c>
      <c r="J1043" s="144">
        <f>นครพนม!F136</f>
        <v>224420.01</v>
      </c>
      <c r="K1043" s="145">
        <f>นครพนม!AQ136</f>
        <v>689761.6</v>
      </c>
      <c r="L1043" s="146">
        <f>นครพนม!AR136</f>
        <v>755890.84</v>
      </c>
      <c r="M1043" s="146">
        <f>นครพนม!AS136</f>
        <v>461570.64</v>
      </c>
      <c r="N1043" s="142"/>
      <c r="O1043" s="142"/>
      <c r="P1043" s="142"/>
      <c r="Q1043" s="134">
        <f t="shared" si="121"/>
        <v>294320.19999999995</v>
      </c>
      <c r="R1043" s="135">
        <f t="shared" si="122"/>
        <v>229.0578303030303</v>
      </c>
    </row>
    <row r="1044" spans="1:18" x14ac:dyDescent="0.35">
      <c r="A1044" s="141">
        <v>4</v>
      </c>
      <c r="B1044" s="142" t="s">
        <v>58</v>
      </c>
      <c r="C1044" s="142" t="s">
        <v>576</v>
      </c>
      <c r="D1044" s="142" t="s">
        <v>132</v>
      </c>
      <c r="E1044" s="142" t="s">
        <v>577</v>
      </c>
      <c r="F1044" s="142" t="s">
        <v>180</v>
      </c>
      <c r="G1044" s="142" t="s">
        <v>1403</v>
      </c>
      <c r="H1044" s="143">
        <v>1172</v>
      </c>
      <c r="I1044" s="141">
        <v>1</v>
      </c>
      <c r="J1044" s="144">
        <f>นครพนม!F137</f>
        <v>445394.9</v>
      </c>
      <c r="K1044" s="145">
        <f>นครพนม!AQ137</f>
        <v>521008.99</v>
      </c>
      <c r="L1044" s="146">
        <f>นครพนม!AR137</f>
        <v>1331136.99</v>
      </c>
      <c r="M1044" s="146">
        <f>นครพนม!AS137</f>
        <v>1059540.1200000001</v>
      </c>
      <c r="N1044" s="142"/>
      <c r="O1044" s="142"/>
      <c r="P1044" s="142"/>
      <c r="Q1044" s="134">
        <f t="shared" si="121"/>
        <v>271596.86999999988</v>
      </c>
      <c r="R1044" s="135">
        <f t="shared" si="122"/>
        <v>1135.782414675768</v>
      </c>
    </row>
    <row r="1045" spans="1:18" x14ac:dyDescent="0.35">
      <c r="A1045" s="141">
        <v>5</v>
      </c>
      <c r="B1045" s="142" t="s">
        <v>58</v>
      </c>
      <c r="C1045" s="142" t="s">
        <v>576</v>
      </c>
      <c r="D1045" s="142" t="s">
        <v>132</v>
      </c>
      <c r="E1045" s="142" t="s">
        <v>577</v>
      </c>
      <c r="F1045" s="142" t="s">
        <v>180</v>
      </c>
      <c r="G1045" s="142" t="s">
        <v>1404</v>
      </c>
      <c r="H1045" s="143">
        <v>2177</v>
      </c>
      <c r="I1045" s="141">
        <v>2</v>
      </c>
      <c r="J1045" s="144">
        <f>นครพนม!F138</f>
        <v>257368.97</v>
      </c>
      <c r="K1045" s="145">
        <f>นครพนม!AQ138</f>
        <v>617117.96</v>
      </c>
      <c r="L1045" s="146">
        <f>นครพนม!AR138</f>
        <v>1339768.6100000001</v>
      </c>
      <c r="M1045" s="146">
        <f>นครพนม!AS138</f>
        <v>1227356.22</v>
      </c>
      <c r="N1045" s="142"/>
      <c r="O1045" s="142"/>
      <c r="P1045" s="142"/>
      <c r="Q1045" s="134">
        <f t="shared" si="121"/>
        <v>112412.39000000013</v>
      </c>
      <c r="R1045" s="135">
        <f t="shared" si="122"/>
        <v>615.41966467615987</v>
      </c>
    </row>
    <row r="1046" spans="1:18" x14ac:dyDescent="0.35">
      <c r="A1046" s="141">
        <v>6</v>
      </c>
      <c r="B1046" s="142" t="s">
        <v>58</v>
      </c>
      <c r="C1046" s="142" t="s">
        <v>576</v>
      </c>
      <c r="D1046" s="142" t="s">
        <v>132</v>
      </c>
      <c r="E1046" s="142" t="s">
        <v>577</v>
      </c>
      <c r="F1046" s="142" t="s">
        <v>180</v>
      </c>
      <c r="G1046" s="142" t="s">
        <v>1405</v>
      </c>
      <c r="H1046" s="143">
        <v>4986</v>
      </c>
      <c r="I1046" s="141">
        <v>4</v>
      </c>
      <c r="J1046" s="144">
        <f>นครพนม!F139</f>
        <v>247664.98</v>
      </c>
      <c r="K1046" s="145">
        <f>นครพนม!AQ139</f>
        <v>638443.34</v>
      </c>
      <c r="L1046" s="146">
        <f>นครพนม!AR139</f>
        <v>1804635.24</v>
      </c>
      <c r="M1046" s="146">
        <f>นครพนม!AS139</f>
        <v>1850034.35</v>
      </c>
      <c r="N1046" s="142"/>
      <c r="O1046" s="142"/>
      <c r="P1046" s="142"/>
      <c r="Q1046" s="134">
        <f t="shared" si="121"/>
        <v>-45399.110000000102</v>
      </c>
      <c r="R1046" s="135">
        <f t="shared" si="122"/>
        <v>361.94048134777375</v>
      </c>
    </row>
    <row r="1047" spans="1:18" x14ac:dyDescent="0.35">
      <c r="A1047" s="141">
        <v>7</v>
      </c>
      <c r="B1047" s="142" t="s">
        <v>58</v>
      </c>
      <c r="C1047" s="142" t="s">
        <v>576</v>
      </c>
      <c r="D1047" s="142" t="s">
        <v>132</v>
      </c>
      <c r="E1047" s="142" t="s">
        <v>577</v>
      </c>
      <c r="F1047" s="142" t="s">
        <v>180</v>
      </c>
      <c r="G1047" s="142" t="s">
        <v>1406</v>
      </c>
      <c r="H1047" s="143">
        <v>4194</v>
      </c>
      <c r="I1047" s="141">
        <v>3</v>
      </c>
      <c r="J1047" s="144">
        <f>นครพนม!F140</f>
        <v>306756.58</v>
      </c>
      <c r="K1047" s="145">
        <f>นครพนม!AQ140</f>
        <v>849881.41999999993</v>
      </c>
      <c r="L1047" s="146">
        <f>นครพนม!AR140</f>
        <v>1603944.33</v>
      </c>
      <c r="M1047" s="146">
        <f>นครพนม!AS140</f>
        <v>1329116.42</v>
      </c>
      <c r="N1047" s="142"/>
      <c r="O1047" s="142"/>
      <c r="P1047" s="142"/>
      <c r="Q1047" s="134">
        <f t="shared" si="121"/>
        <v>274827.91000000015</v>
      </c>
      <c r="R1047" s="135">
        <f t="shared" si="122"/>
        <v>382.43784692417739</v>
      </c>
    </row>
    <row r="1048" spans="1:18" x14ac:dyDescent="0.35">
      <c r="A1048" s="141">
        <v>8</v>
      </c>
      <c r="B1048" s="142" t="s">
        <v>58</v>
      </c>
      <c r="C1048" s="142" t="s">
        <v>576</v>
      </c>
      <c r="D1048" s="142" t="s">
        <v>132</v>
      </c>
      <c r="E1048" s="142" t="s">
        <v>577</v>
      </c>
      <c r="F1048" s="142" t="s">
        <v>180</v>
      </c>
      <c r="G1048" s="142" t="s">
        <v>1407</v>
      </c>
      <c r="H1048" s="143">
        <v>4296</v>
      </c>
      <c r="I1048" s="141">
        <v>3</v>
      </c>
      <c r="J1048" s="144">
        <f>นครพนม!F141</f>
        <v>363025.02</v>
      </c>
      <c r="K1048" s="145">
        <f>นครพนม!AQ141</f>
        <v>657998.59</v>
      </c>
      <c r="L1048" s="146">
        <f>นครพนม!AR141</f>
        <v>1768712.08</v>
      </c>
      <c r="M1048" s="146">
        <f>นครพนม!AS141</f>
        <v>1762038.6199999999</v>
      </c>
      <c r="N1048" s="142"/>
      <c r="O1048" s="142"/>
      <c r="P1048" s="142"/>
      <c r="Q1048" s="134">
        <f t="shared" si="121"/>
        <v>6673.4600000001956</v>
      </c>
      <c r="R1048" s="135">
        <f t="shared" si="122"/>
        <v>411.7113780260708</v>
      </c>
    </row>
    <row r="1049" spans="1:18" x14ac:dyDescent="0.35">
      <c r="A1049" s="141">
        <v>9</v>
      </c>
      <c r="B1049" s="142" t="s">
        <v>58</v>
      </c>
      <c r="C1049" s="142" t="s">
        <v>576</v>
      </c>
      <c r="D1049" s="142" t="s">
        <v>132</v>
      </c>
      <c r="E1049" s="142" t="s">
        <v>577</v>
      </c>
      <c r="F1049" s="142" t="s">
        <v>180</v>
      </c>
      <c r="G1049" s="142" t="s">
        <v>1408</v>
      </c>
      <c r="H1049" s="143">
        <v>2528</v>
      </c>
      <c r="I1049" s="141">
        <v>2</v>
      </c>
      <c r="J1049" s="144">
        <f>นครพนม!F142</f>
        <v>295197.42</v>
      </c>
      <c r="K1049" s="145">
        <f>นครพนม!AQ142</f>
        <v>445275.72</v>
      </c>
      <c r="L1049" s="146">
        <f>นครพนม!AR142</f>
        <v>1980309.05</v>
      </c>
      <c r="M1049" s="146">
        <f>นครพนม!AS142</f>
        <v>3557614.6799999997</v>
      </c>
      <c r="N1049" s="142"/>
      <c r="O1049" s="142"/>
      <c r="P1049" s="142"/>
      <c r="Q1049" s="134">
        <f t="shared" si="121"/>
        <v>-1577305.6299999997</v>
      </c>
      <c r="R1049" s="135">
        <f t="shared" si="122"/>
        <v>783.35009889240507</v>
      </c>
    </row>
    <row r="1050" spans="1:18" x14ac:dyDescent="0.35">
      <c r="A1050" s="141">
        <v>10</v>
      </c>
      <c r="B1050" s="142" t="s">
        <v>58</v>
      </c>
      <c r="C1050" s="142" t="s">
        <v>576</v>
      </c>
      <c r="D1050" s="142" t="s">
        <v>132</v>
      </c>
      <c r="E1050" s="142" t="s">
        <v>577</v>
      </c>
      <c r="F1050" s="142" t="s">
        <v>180</v>
      </c>
      <c r="G1050" s="142" t="s">
        <v>1409</v>
      </c>
      <c r="H1050" s="143">
        <v>3203</v>
      </c>
      <c r="I1050" s="141">
        <v>3</v>
      </c>
      <c r="J1050" s="144">
        <f>นครพนม!F143</f>
        <v>272291.73</v>
      </c>
      <c r="K1050" s="145">
        <f>นครพนม!AQ143</f>
        <v>383572.14</v>
      </c>
      <c r="L1050" s="146">
        <f>นครพนม!AR143</f>
        <v>1899378.58</v>
      </c>
      <c r="M1050" s="146">
        <f>นครพนม!AS143</f>
        <v>1992833.29</v>
      </c>
      <c r="N1050" s="142"/>
      <c r="O1050" s="142"/>
      <c r="P1050" s="142"/>
      <c r="Q1050" s="134">
        <f t="shared" si="121"/>
        <v>-93454.709999999963</v>
      </c>
      <c r="R1050" s="135">
        <f t="shared" si="122"/>
        <v>592.99986887293164</v>
      </c>
    </row>
    <row r="1051" spans="1:18" x14ac:dyDescent="0.35">
      <c r="A1051" s="141">
        <v>11</v>
      </c>
      <c r="B1051" s="142" t="s">
        <v>58</v>
      </c>
      <c r="C1051" s="142" t="s">
        <v>576</v>
      </c>
      <c r="D1051" s="142" t="s">
        <v>132</v>
      </c>
      <c r="E1051" s="142" t="s">
        <v>577</v>
      </c>
      <c r="F1051" s="142" t="s">
        <v>180</v>
      </c>
      <c r="G1051" s="142" t="s">
        <v>1410</v>
      </c>
      <c r="H1051" s="143">
        <v>3469</v>
      </c>
      <c r="I1051" s="141">
        <v>3</v>
      </c>
      <c r="J1051" s="144">
        <f>นครพนม!F144</f>
        <v>371431.95</v>
      </c>
      <c r="K1051" s="145">
        <f>นครพนม!AQ144</f>
        <v>912425.60000000009</v>
      </c>
      <c r="L1051" s="146">
        <f>นครพนม!AR144</f>
        <v>1442835.1099999999</v>
      </c>
      <c r="M1051" s="146">
        <f>นครพนม!AS144</f>
        <v>1560852.79</v>
      </c>
      <c r="N1051" s="142"/>
      <c r="O1051" s="142"/>
      <c r="P1051" s="142"/>
      <c r="Q1051" s="134">
        <f t="shared" si="121"/>
        <v>-118017.68000000017</v>
      </c>
      <c r="R1051" s="135">
        <f t="shared" si="122"/>
        <v>415.92248774863072</v>
      </c>
    </row>
    <row r="1052" spans="1:18" x14ac:dyDescent="0.35">
      <c r="A1052" s="141">
        <v>12</v>
      </c>
      <c r="B1052" s="142" t="s">
        <v>58</v>
      </c>
      <c r="C1052" s="142" t="s">
        <v>576</v>
      </c>
      <c r="D1052" s="142" t="s">
        <v>132</v>
      </c>
      <c r="E1052" s="142" t="s">
        <v>577</v>
      </c>
      <c r="F1052" s="142" t="s">
        <v>180</v>
      </c>
      <c r="G1052" s="142" t="s">
        <v>1411</v>
      </c>
      <c r="H1052" s="143">
        <v>3469</v>
      </c>
      <c r="I1052" s="141">
        <v>3</v>
      </c>
      <c r="J1052" s="144">
        <f>นครพนม!F145</f>
        <v>248044.46</v>
      </c>
      <c r="K1052" s="145">
        <f>นครพนม!AQ145</f>
        <v>874500.04999999993</v>
      </c>
      <c r="L1052" s="146">
        <f>นครพนม!AR145</f>
        <v>1189883.9300000002</v>
      </c>
      <c r="M1052" s="146">
        <f>นครพนม!AS145</f>
        <v>965544.40999999992</v>
      </c>
      <c r="N1052" s="142"/>
      <c r="O1052" s="142"/>
      <c r="P1052" s="142"/>
      <c r="Q1052" s="134">
        <f t="shared" si="121"/>
        <v>224339.52000000025</v>
      </c>
      <c r="R1052" s="135">
        <f t="shared" si="122"/>
        <v>343.00488036898247</v>
      </c>
    </row>
    <row r="1053" spans="1:18" s="153" customFormat="1" x14ac:dyDescent="0.35">
      <c r="A1053" s="147">
        <v>10</v>
      </c>
      <c r="B1053" s="148" t="s">
        <v>58</v>
      </c>
      <c r="C1053" s="148"/>
      <c r="D1053" s="148"/>
      <c r="E1053" s="148" t="s">
        <v>77</v>
      </c>
      <c r="F1053" s="148"/>
      <c r="G1053" s="148" t="s">
        <v>579</v>
      </c>
      <c r="H1053" s="154">
        <f>SUM(H1041:H1052)</f>
        <v>34971</v>
      </c>
      <c r="I1053" s="147"/>
      <c r="J1053" s="150">
        <f>SUM(J1041:J1052)</f>
        <v>3326546.8000000003</v>
      </c>
      <c r="K1053" s="185">
        <f>SUM(K1041:K1052)</f>
        <v>7362818.2299999995</v>
      </c>
      <c r="L1053" s="150">
        <f t="shared" ref="L1053:M1053" si="124">SUM(L1041:L1052)</f>
        <v>16695707.140000001</v>
      </c>
      <c r="M1053" s="150">
        <f t="shared" si="124"/>
        <v>17398994.899999999</v>
      </c>
      <c r="N1053" s="148">
        <v>11</v>
      </c>
      <c r="O1053" s="148">
        <v>11</v>
      </c>
      <c r="P1053" s="148">
        <f>N1053-O1053</f>
        <v>0</v>
      </c>
      <c r="Q1053" s="151">
        <f t="shared" si="121"/>
        <v>-703287.75999999791</v>
      </c>
      <c r="R1053" s="152">
        <f>L1053/H1053</f>
        <v>477.41577707243147</v>
      </c>
    </row>
    <row r="1054" spans="1:18" x14ac:dyDescent="0.35">
      <c r="A1054" s="141">
        <v>1</v>
      </c>
      <c r="B1054" s="142" t="s">
        <v>58</v>
      </c>
      <c r="C1054" s="142" t="s">
        <v>580</v>
      </c>
      <c r="D1054" s="142" t="s">
        <v>100</v>
      </c>
      <c r="E1054" s="142" t="s">
        <v>581</v>
      </c>
      <c r="F1054" s="142" t="s">
        <v>210</v>
      </c>
      <c r="G1054" s="142" t="s">
        <v>582</v>
      </c>
      <c r="H1054" s="143"/>
      <c r="I1054" s="141"/>
      <c r="J1054" s="144"/>
      <c r="K1054" s="145"/>
      <c r="L1054" s="146"/>
      <c r="M1054" s="146"/>
      <c r="N1054" s="142"/>
      <c r="O1054" s="142"/>
      <c r="P1054" s="142"/>
    </row>
    <row r="1055" spans="1:18" x14ac:dyDescent="0.35">
      <c r="A1055" s="141">
        <v>2</v>
      </c>
      <c r="B1055" s="142" t="s">
        <v>58</v>
      </c>
      <c r="C1055" s="142" t="s">
        <v>580</v>
      </c>
      <c r="D1055" s="142" t="s">
        <v>100</v>
      </c>
      <c r="E1055" s="142" t="s">
        <v>581</v>
      </c>
      <c r="F1055" s="142" t="s">
        <v>180</v>
      </c>
      <c r="G1055" s="142" t="s">
        <v>1412</v>
      </c>
      <c r="H1055" s="143">
        <v>2217</v>
      </c>
      <c r="I1055" s="141">
        <v>2</v>
      </c>
      <c r="J1055" s="144">
        <f>นครพนม!F146</f>
        <v>192922.95</v>
      </c>
      <c r="K1055" s="145">
        <f>นครพนม!AQ146</f>
        <v>494025.18000000011</v>
      </c>
      <c r="L1055" s="146">
        <f>นครพนม!AR146</f>
        <v>1210569</v>
      </c>
      <c r="M1055" s="146">
        <f>นครพนม!AS146</f>
        <v>1189962.7799999998</v>
      </c>
      <c r="N1055" s="142"/>
      <c r="O1055" s="142"/>
      <c r="P1055" s="142"/>
      <c r="Q1055" s="134">
        <f t="shared" si="121"/>
        <v>20606.220000000205</v>
      </c>
      <c r="R1055" s="135">
        <f t="shared" si="122"/>
        <v>546.03924221921511</v>
      </c>
    </row>
    <row r="1056" spans="1:18" x14ac:dyDescent="0.35">
      <c r="A1056" s="141">
        <v>3</v>
      </c>
      <c r="B1056" s="142" t="s">
        <v>58</v>
      </c>
      <c r="C1056" s="142" t="s">
        <v>580</v>
      </c>
      <c r="D1056" s="142" t="s">
        <v>100</v>
      </c>
      <c r="E1056" s="142" t="s">
        <v>581</v>
      </c>
      <c r="F1056" s="142" t="s">
        <v>180</v>
      </c>
      <c r="G1056" s="142" t="s">
        <v>1413</v>
      </c>
      <c r="H1056" s="143">
        <v>3536</v>
      </c>
      <c r="I1056" s="141">
        <v>3</v>
      </c>
      <c r="J1056" s="144">
        <f>นครพนม!F147</f>
        <v>145560.54999999999</v>
      </c>
      <c r="K1056" s="145">
        <f>นครพนม!AQ147</f>
        <v>693950.55</v>
      </c>
      <c r="L1056" s="146">
        <f>นครพนม!AR147</f>
        <v>2439095.7999999998</v>
      </c>
      <c r="M1056" s="146">
        <f>นครพนม!AS147</f>
        <v>2608944.9699999997</v>
      </c>
      <c r="N1056" s="142"/>
      <c r="O1056" s="142"/>
      <c r="P1056" s="142"/>
      <c r="Q1056" s="134">
        <f t="shared" si="121"/>
        <v>-169849.16999999993</v>
      </c>
      <c r="R1056" s="135">
        <f t="shared" si="122"/>
        <v>689.78953619909498</v>
      </c>
    </row>
    <row r="1057" spans="1:18" x14ac:dyDescent="0.35">
      <c r="A1057" s="141">
        <v>4</v>
      </c>
      <c r="B1057" s="142" t="s">
        <v>58</v>
      </c>
      <c r="C1057" s="142" t="s">
        <v>580</v>
      </c>
      <c r="D1057" s="142" t="s">
        <v>100</v>
      </c>
      <c r="E1057" s="142" t="s">
        <v>581</v>
      </c>
      <c r="F1057" s="142" t="s">
        <v>180</v>
      </c>
      <c r="G1057" s="142" t="s">
        <v>1414</v>
      </c>
      <c r="H1057" s="143">
        <v>4975</v>
      </c>
      <c r="I1057" s="141">
        <v>4</v>
      </c>
      <c r="J1057" s="144">
        <f>นครพนม!F148</f>
        <v>378780.4</v>
      </c>
      <c r="K1057" s="145">
        <f>นครพนม!AQ148</f>
        <v>527733.97000000009</v>
      </c>
      <c r="L1057" s="146">
        <f>นครพนม!AR148</f>
        <v>1896689.34</v>
      </c>
      <c r="M1057" s="146">
        <f>นครพนม!AS148</f>
        <v>1773754.8399999999</v>
      </c>
      <c r="N1057" s="142"/>
      <c r="O1057" s="142"/>
      <c r="P1057" s="142"/>
      <c r="Q1057" s="134">
        <f t="shared" si="121"/>
        <v>122934.50000000023</v>
      </c>
      <c r="R1057" s="135">
        <f t="shared" si="122"/>
        <v>381.24408844221108</v>
      </c>
    </row>
    <row r="1058" spans="1:18" x14ac:dyDescent="0.35">
      <c r="A1058" s="141">
        <v>5</v>
      </c>
      <c r="B1058" s="142" t="s">
        <v>58</v>
      </c>
      <c r="C1058" s="142" t="s">
        <v>583</v>
      </c>
      <c r="D1058" s="142" t="s">
        <v>100</v>
      </c>
      <c r="E1058" s="142" t="s">
        <v>581</v>
      </c>
      <c r="F1058" s="142" t="s">
        <v>180</v>
      </c>
      <c r="G1058" s="142" t="s">
        <v>1415</v>
      </c>
      <c r="H1058" s="143">
        <v>2059</v>
      </c>
      <c r="I1058" s="141">
        <v>2</v>
      </c>
      <c r="J1058" s="144">
        <f>นครพนม!F149</f>
        <v>290278.09999999998</v>
      </c>
      <c r="K1058" s="145">
        <f>นครพนม!AQ149</f>
        <v>596503.54999999993</v>
      </c>
      <c r="L1058" s="146">
        <f>นครพนม!AR149</f>
        <v>1549434.26</v>
      </c>
      <c r="M1058" s="146">
        <f>นครพนม!AS149</f>
        <v>1530533.51</v>
      </c>
      <c r="N1058" s="142"/>
      <c r="O1058" s="142"/>
      <c r="P1058" s="142"/>
      <c r="Q1058" s="134">
        <f t="shared" si="121"/>
        <v>18900.75</v>
      </c>
      <c r="R1058" s="135">
        <f t="shared" si="122"/>
        <v>752.51785332685768</v>
      </c>
    </row>
    <row r="1059" spans="1:18" x14ac:dyDescent="0.35">
      <c r="A1059" s="141">
        <v>6</v>
      </c>
      <c r="B1059" s="142" t="s">
        <v>58</v>
      </c>
      <c r="C1059" s="142" t="s">
        <v>584</v>
      </c>
      <c r="D1059" s="142" t="s">
        <v>100</v>
      </c>
      <c r="E1059" s="142" t="s">
        <v>581</v>
      </c>
      <c r="F1059" s="142" t="s">
        <v>180</v>
      </c>
      <c r="G1059" s="142" t="s">
        <v>1416</v>
      </c>
      <c r="H1059" s="143">
        <v>1986</v>
      </c>
      <c r="I1059" s="141">
        <v>2</v>
      </c>
      <c r="J1059" s="144">
        <f>นครพนม!F150</f>
        <v>250712.77</v>
      </c>
      <c r="K1059" s="145">
        <f>นครพนม!AQ150</f>
        <v>802378.88</v>
      </c>
      <c r="L1059" s="146">
        <f>นครพนม!AR150</f>
        <v>1395920</v>
      </c>
      <c r="M1059" s="146">
        <f>นครพนม!AS150</f>
        <v>1492871.5499999998</v>
      </c>
      <c r="N1059" s="142"/>
      <c r="O1059" s="142"/>
      <c r="P1059" s="142"/>
      <c r="Q1059" s="134">
        <f>L1059-M1059</f>
        <v>-96951.549999999814</v>
      </c>
      <c r="R1059" s="135">
        <f>L1059/H1059</f>
        <v>702.88016112789524</v>
      </c>
    </row>
    <row r="1060" spans="1:18" s="153" customFormat="1" x14ac:dyDescent="0.35">
      <c r="A1060" s="147">
        <v>11</v>
      </c>
      <c r="B1060" s="148" t="s">
        <v>58</v>
      </c>
      <c r="C1060" s="148"/>
      <c r="D1060" s="148"/>
      <c r="E1060" s="148" t="s">
        <v>77</v>
      </c>
      <c r="F1060" s="148"/>
      <c r="G1060" s="148" t="s">
        <v>585</v>
      </c>
      <c r="H1060" s="154">
        <f>SUM(H1055:H1059)</f>
        <v>14773</v>
      </c>
      <c r="I1060" s="147"/>
      <c r="J1060" s="150">
        <f>SUM(J1054:J1059)</f>
        <v>1258254.77</v>
      </c>
      <c r="K1060" s="185">
        <f>SUM(K1054:K1059)</f>
        <v>3114592.13</v>
      </c>
      <c r="L1060" s="150">
        <f t="shared" ref="L1060:M1060" si="125">SUM(L1055:L1059)</f>
        <v>8491708.3999999985</v>
      </c>
      <c r="M1060" s="150">
        <f t="shared" si="125"/>
        <v>8596067.6499999985</v>
      </c>
      <c r="N1060" s="148">
        <v>5</v>
      </c>
      <c r="O1060" s="148">
        <v>5</v>
      </c>
      <c r="P1060" s="148">
        <f>N1060-O1060</f>
        <v>0</v>
      </c>
      <c r="Q1060" s="151">
        <f t="shared" si="121"/>
        <v>-104359.25</v>
      </c>
      <c r="R1060" s="152">
        <f>L1060/H1060</f>
        <v>574.81272591890604</v>
      </c>
    </row>
    <row r="1061" spans="1:18" x14ac:dyDescent="0.35">
      <c r="A1061" s="141">
        <v>1</v>
      </c>
      <c r="B1061" s="142" t="s">
        <v>58</v>
      </c>
      <c r="C1061" s="142" t="s">
        <v>564</v>
      </c>
      <c r="D1061" s="142" t="s">
        <v>114</v>
      </c>
      <c r="E1061" s="142" t="s">
        <v>586</v>
      </c>
      <c r="F1061" s="142" t="s">
        <v>210</v>
      </c>
      <c r="G1061" s="142" t="s">
        <v>587</v>
      </c>
      <c r="H1061" s="143"/>
      <c r="I1061" s="141"/>
      <c r="J1061" s="144"/>
      <c r="K1061" s="145"/>
      <c r="L1061" s="146"/>
      <c r="M1061" s="146"/>
      <c r="N1061" s="142"/>
      <c r="O1061" s="142"/>
      <c r="P1061" s="142"/>
    </row>
    <row r="1062" spans="1:18" x14ac:dyDescent="0.35">
      <c r="A1062" s="141">
        <v>2</v>
      </c>
      <c r="B1062" s="142" t="s">
        <v>58</v>
      </c>
      <c r="C1062" s="142" t="s">
        <v>564</v>
      </c>
      <c r="D1062" s="142" t="s">
        <v>114</v>
      </c>
      <c r="E1062" s="142" t="s">
        <v>586</v>
      </c>
      <c r="F1062" s="142" t="s">
        <v>180</v>
      </c>
      <c r="G1062" s="142" t="s">
        <v>1417</v>
      </c>
      <c r="H1062" s="143">
        <v>2574</v>
      </c>
      <c r="I1062" s="141">
        <v>2</v>
      </c>
      <c r="J1062" s="144">
        <f>นครพนม!F151</f>
        <v>152983.35</v>
      </c>
      <c r="K1062" s="145">
        <f>นครพนม!AQ151</f>
        <v>215600.2</v>
      </c>
      <c r="L1062" s="146">
        <f>นครพนม!AR151</f>
        <v>1654589.9</v>
      </c>
      <c r="M1062" s="146">
        <f>นครพนม!AS151</f>
        <v>1686739.5</v>
      </c>
      <c r="N1062" s="142"/>
      <c r="O1062" s="142"/>
      <c r="P1062" s="142"/>
      <c r="Q1062" s="134">
        <f t="shared" si="121"/>
        <v>-32149.600000000093</v>
      </c>
      <c r="R1062" s="135">
        <f t="shared" si="122"/>
        <v>642.80881895881896</v>
      </c>
    </row>
    <row r="1063" spans="1:18" x14ac:dyDescent="0.35">
      <c r="A1063" s="141">
        <v>3</v>
      </c>
      <c r="B1063" s="142" t="s">
        <v>58</v>
      </c>
      <c r="C1063" s="142" t="s">
        <v>564</v>
      </c>
      <c r="D1063" s="142" t="s">
        <v>114</v>
      </c>
      <c r="E1063" s="142" t="s">
        <v>586</v>
      </c>
      <c r="F1063" s="142" t="s">
        <v>180</v>
      </c>
      <c r="G1063" s="142" t="s">
        <v>1418</v>
      </c>
      <c r="H1063" s="143">
        <v>918</v>
      </c>
      <c r="I1063" s="141">
        <v>1</v>
      </c>
      <c r="J1063" s="144">
        <f>นครพนม!F152</f>
        <v>236282.83</v>
      </c>
      <c r="K1063" s="145">
        <f>นครพนม!AQ152</f>
        <v>292079.53999999998</v>
      </c>
      <c r="L1063" s="146">
        <f>นครพนม!AR152</f>
        <v>1307477.0899999999</v>
      </c>
      <c r="M1063" s="146">
        <f>นครพนม!AS152</f>
        <v>1524526.8299999998</v>
      </c>
      <c r="N1063" s="142"/>
      <c r="O1063" s="142"/>
      <c r="P1063" s="142"/>
      <c r="Q1063" s="134">
        <f t="shared" si="121"/>
        <v>-217049.74</v>
      </c>
      <c r="R1063" s="135">
        <f t="shared" si="122"/>
        <v>1424.266982570806</v>
      </c>
    </row>
    <row r="1064" spans="1:18" x14ac:dyDescent="0.35">
      <c r="A1064" s="141">
        <v>4</v>
      </c>
      <c r="B1064" s="142" t="s">
        <v>58</v>
      </c>
      <c r="C1064" s="142" t="s">
        <v>564</v>
      </c>
      <c r="D1064" s="142" t="s">
        <v>114</v>
      </c>
      <c r="E1064" s="142" t="s">
        <v>586</v>
      </c>
      <c r="F1064" s="142" t="s">
        <v>180</v>
      </c>
      <c r="G1064" s="142" t="s">
        <v>1419</v>
      </c>
      <c r="H1064" s="143">
        <v>4046</v>
      </c>
      <c r="I1064" s="141">
        <v>3</v>
      </c>
      <c r="J1064" s="144">
        <f>นครพนม!F153</f>
        <v>152015.22</v>
      </c>
      <c r="K1064" s="145">
        <f>นครพนม!AQ153</f>
        <v>204293.43</v>
      </c>
      <c r="L1064" s="146">
        <f>นครพนม!AR153</f>
        <v>1794001.28</v>
      </c>
      <c r="M1064" s="146">
        <f>นครพนม!AS153</f>
        <v>1778048.97</v>
      </c>
      <c r="N1064" s="142"/>
      <c r="O1064" s="142"/>
      <c r="P1064" s="142"/>
      <c r="Q1064" s="134">
        <f t="shared" si="121"/>
        <v>15952.310000000056</v>
      </c>
      <c r="R1064" s="135">
        <f t="shared" si="122"/>
        <v>443.40120612951063</v>
      </c>
    </row>
    <row r="1065" spans="1:18" x14ac:dyDescent="0.35">
      <c r="A1065" s="141">
        <v>5</v>
      </c>
      <c r="B1065" s="142" t="s">
        <v>58</v>
      </c>
      <c r="C1065" s="142" t="s">
        <v>564</v>
      </c>
      <c r="D1065" s="142" t="s">
        <v>114</v>
      </c>
      <c r="E1065" s="142" t="s">
        <v>586</v>
      </c>
      <c r="F1065" s="142" t="s">
        <v>180</v>
      </c>
      <c r="G1065" s="142" t="s">
        <v>1420</v>
      </c>
      <c r="H1065" s="143">
        <v>1868</v>
      </c>
      <c r="I1065" s="141">
        <v>2</v>
      </c>
      <c r="J1065" s="144">
        <f>นครพนม!F154</f>
        <v>146245.24</v>
      </c>
      <c r="K1065" s="145">
        <f>นครพนม!AQ154</f>
        <v>126754.19</v>
      </c>
      <c r="L1065" s="146">
        <f>นครพนม!AR154</f>
        <v>1464444.29</v>
      </c>
      <c r="M1065" s="146">
        <f>นครพนม!AS154</f>
        <v>1446249.1600000001</v>
      </c>
      <c r="N1065" s="142"/>
      <c r="O1065" s="142"/>
      <c r="P1065" s="142"/>
      <c r="Q1065" s="134">
        <f t="shared" si="121"/>
        <v>18195.129999999888</v>
      </c>
      <c r="R1065" s="135">
        <f t="shared" si="122"/>
        <v>783.96375267665951</v>
      </c>
    </row>
    <row r="1066" spans="1:18" s="153" customFormat="1" x14ac:dyDescent="0.35">
      <c r="A1066" s="147">
        <v>12</v>
      </c>
      <c r="B1066" s="148" t="s">
        <v>58</v>
      </c>
      <c r="C1066" s="148"/>
      <c r="D1066" s="148"/>
      <c r="E1066" s="148" t="s">
        <v>77</v>
      </c>
      <c r="F1066" s="148"/>
      <c r="G1066" s="148" t="s">
        <v>588</v>
      </c>
      <c r="H1066" s="154">
        <f>SUM(H1062:H1065)</f>
        <v>9406</v>
      </c>
      <c r="I1066" s="147"/>
      <c r="J1066" s="150">
        <f>SUM(J1061:J1065)</f>
        <v>687526.64</v>
      </c>
      <c r="K1066" s="185">
        <f>SUM(K1061:K1065)</f>
        <v>838727.35999999987</v>
      </c>
      <c r="L1066" s="150">
        <f>SUM(L1061:L1065)</f>
        <v>6220512.5599999996</v>
      </c>
      <c r="M1066" s="150">
        <f>SUM(M1061:M1065)</f>
        <v>6435564.46</v>
      </c>
      <c r="N1066" s="148">
        <v>4</v>
      </c>
      <c r="O1066" s="148">
        <v>4</v>
      </c>
      <c r="P1066" s="148">
        <f>N1066-O1066</f>
        <v>0</v>
      </c>
      <c r="Q1066" s="151">
        <f t="shared" si="121"/>
        <v>-215051.90000000037</v>
      </c>
      <c r="R1066" s="152">
        <f t="shared" si="122"/>
        <v>661.3345268977248</v>
      </c>
    </row>
    <row r="1067" spans="1:18" s="153" customFormat="1" x14ac:dyDescent="0.35">
      <c r="A1067" s="220"/>
      <c r="B1067" s="221" t="s">
        <v>58</v>
      </c>
      <c r="C1067" s="221" t="s">
        <v>58</v>
      </c>
      <c r="D1067" s="221" t="s">
        <v>58</v>
      </c>
      <c r="E1067" s="221" t="s">
        <v>58</v>
      </c>
      <c r="F1067" s="221"/>
      <c r="G1067" s="221" t="s">
        <v>589</v>
      </c>
      <c r="H1067" s="222">
        <f t="shared" ref="H1067" si="126">H918+H929+H948+H959+H976+H988+H1009+H1029+H1040+H1053+H1060+H1066</f>
        <v>427863</v>
      </c>
      <c r="I1067" s="220"/>
      <c r="J1067" s="223">
        <f>J918+J929+J948+J959+J976+J988+J1009+J1029+J1040+J1053+J1060+J1066</f>
        <v>44921542.670000002</v>
      </c>
      <c r="K1067" s="224">
        <f t="shared" ref="K1067:O1067" si="127">K918+K929+K948+K959+K976+K988+K1009+K1029+K1040+K1053+K1060+K1066</f>
        <v>60609876.939999998</v>
      </c>
      <c r="L1067" s="223">
        <f t="shared" si="127"/>
        <v>252196033.91999999</v>
      </c>
      <c r="M1067" s="223">
        <f t="shared" si="127"/>
        <v>245728350.91999999</v>
      </c>
      <c r="N1067" s="221">
        <f>N918+N929+N948+N959+N976+N988+N1009+N1029+N1040+N1053+N1060+N1066</f>
        <v>151</v>
      </c>
      <c r="O1067" s="221">
        <f t="shared" si="127"/>
        <v>151</v>
      </c>
      <c r="P1067" s="221">
        <f>N1067-O1067</f>
        <v>0</v>
      </c>
      <c r="Q1067" s="151">
        <f t="shared" si="121"/>
        <v>6467683</v>
      </c>
      <c r="R1067" s="152">
        <f t="shared" si="122"/>
        <v>589.43174315142926</v>
      </c>
    </row>
    <row r="1068" spans="1:18" x14ac:dyDescent="0.35">
      <c r="A1068" s="241"/>
      <c r="B1068" s="242"/>
      <c r="C1068" s="242"/>
      <c r="D1068" s="242"/>
      <c r="E1068" s="321" t="s">
        <v>590</v>
      </c>
      <c r="F1068" s="322"/>
      <c r="G1068" s="323"/>
      <c r="H1068" s="243"/>
      <c r="I1068" s="241"/>
      <c r="J1068" s="244">
        <f>J1067/O1067</f>
        <v>297493.66006622516</v>
      </c>
      <c r="K1068" s="245">
        <f>K1067/O1067</f>
        <v>401389.91350993374</v>
      </c>
      <c r="L1068" s="244">
        <f>L1067/O1067</f>
        <v>1670172.4100662251</v>
      </c>
      <c r="M1068" s="244">
        <f>M1067/O1067</f>
        <v>1627340.0723178808</v>
      </c>
      <c r="N1068" s="246"/>
      <c r="O1068" s="246"/>
      <c r="P1068" s="242"/>
      <c r="Q1068" s="134">
        <f t="shared" si="121"/>
        <v>42832.337748344289</v>
      </c>
      <c r="R1068" s="152"/>
    </row>
    <row r="1069" spans="1:18" s="153" customFormat="1" x14ac:dyDescent="0.35">
      <c r="A1069" s="246"/>
      <c r="B1069" s="246"/>
      <c r="C1069" s="246"/>
      <c r="D1069" s="246"/>
      <c r="E1069" s="308" t="s">
        <v>598</v>
      </c>
      <c r="F1069" s="309"/>
      <c r="G1069" s="310"/>
      <c r="H1069" s="247">
        <f>H82+H179+H433+H590+H684+H890+H1067</f>
        <v>3408575</v>
      </c>
      <c r="I1069" s="248"/>
      <c r="J1069" s="244">
        <f t="shared" ref="J1069:P1069" si="128">J82+J179+J433+J590+J684+J890+J1067</f>
        <v>418067245.51999998</v>
      </c>
      <c r="K1069" s="245">
        <f t="shared" si="128"/>
        <v>468321472.46999997</v>
      </c>
      <c r="L1069" s="244">
        <f t="shared" si="128"/>
        <v>1984396261.0600002</v>
      </c>
      <c r="M1069" s="244">
        <f t="shared" si="128"/>
        <v>1884476095.9600003</v>
      </c>
      <c r="N1069" s="249">
        <f t="shared" si="128"/>
        <v>874</v>
      </c>
      <c r="O1069" s="249">
        <f t="shared" si="128"/>
        <v>874</v>
      </c>
      <c r="P1069" s="249">
        <f t="shared" si="128"/>
        <v>0</v>
      </c>
      <c r="Q1069" s="151">
        <f>L1069-M1069</f>
        <v>99920165.099999905</v>
      </c>
      <c r="R1069" s="152">
        <f t="shared" si="122"/>
        <v>582.17767279875022</v>
      </c>
    </row>
    <row r="1070" spans="1:18" s="153" customFormat="1" x14ac:dyDescent="0.35">
      <c r="A1070" s="246"/>
      <c r="B1070" s="246"/>
      <c r="C1070" s="246"/>
      <c r="D1070" s="246"/>
      <c r="E1070" s="308" t="s">
        <v>599</v>
      </c>
      <c r="F1070" s="309"/>
      <c r="G1070" s="310"/>
      <c r="H1070" s="247"/>
      <c r="I1070" s="248"/>
      <c r="J1070" s="244">
        <f>J1069/O1069</f>
        <v>478337.80951945076</v>
      </c>
      <c r="K1070" s="244">
        <f>K1069/O1069</f>
        <v>535836.92502288322</v>
      </c>
      <c r="L1070" s="244">
        <f>L1069/O1069</f>
        <v>2270476.2712356984</v>
      </c>
      <c r="M1070" s="244">
        <f>M1069/O1069</f>
        <v>2156151.1395423342</v>
      </c>
      <c r="N1070" s="246"/>
      <c r="O1070" s="246"/>
      <c r="P1070" s="246"/>
      <c r="Q1070" s="151">
        <f>L1070-M1070</f>
        <v>114325.13169336412</v>
      </c>
      <c r="R1070" s="152"/>
    </row>
    <row r="1073" spans="11:13" x14ac:dyDescent="0.35">
      <c r="K1073" s="251"/>
      <c r="M1073" s="251"/>
    </row>
    <row r="1074" spans="11:13" x14ac:dyDescent="0.35">
      <c r="K1074" s="251"/>
      <c r="M1074" s="251"/>
    </row>
    <row r="1075" spans="11:13" x14ac:dyDescent="0.35">
      <c r="K1075" s="251"/>
      <c r="M1075" s="251"/>
    </row>
    <row r="1076" spans="11:13" x14ac:dyDescent="0.35">
      <c r="K1076" s="251"/>
      <c r="M1076" s="251"/>
    </row>
    <row r="1077" spans="11:13" x14ac:dyDescent="0.35">
      <c r="K1077" s="251"/>
      <c r="M1077" s="251"/>
    </row>
    <row r="1078" spans="11:13" x14ac:dyDescent="0.35">
      <c r="K1078" s="251"/>
      <c r="M1078" s="251"/>
    </row>
    <row r="1079" spans="11:13" x14ac:dyDescent="0.35">
      <c r="K1079" s="251"/>
      <c r="M1079" s="251"/>
    </row>
    <row r="1080" spans="11:13" x14ac:dyDescent="0.35">
      <c r="K1080" s="251"/>
      <c r="M1080" s="251"/>
    </row>
    <row r="1081" spans="11:13" x14ac:dyDescent="0.35">
      <c r="K1081" s="251"/>
      <c r="M1081" s="251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8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7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6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5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4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3" priority="6" operator="containsText" text="น้อยกว่ากลุ่ม">
      <formula>NOT(ISERROR(SEARCH("น้อยกว่ากลุ่ม",L54)))</formula>
    </cfRule>
  </conditionalFormatting>
  <conditionalFormatting sqref="L76:M80">
    <cfRule type="containsText" dxfId="2" priority="3" operator="containsText" text="น้อยกว่ากลุ่ม">
      <formula>NOT(ISERROR(SEARCH("น้อยกว่ากลุ่ม",L76)))</formula>
    </cfRule>
  </conditionalFormatting>
  <conditionalFormatting sqref="L60:M65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4" right="3.937007874015748E-2" top="0.51181102362204722" bottom="0.35433070866141736" header="0.31496062992125984" footer="0.19"/>
  <pageSetup paperSize="9" scale="62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0"/>
  <sheetViews>
    <sheetView topLeftCell="AH1" zoomScale="80" zoomScaleNormal="80" workbookViewId="0">
      <selection activeCell="AL23" sqref="AL23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56"/>
    <col min="6" max="9" width="27.375" style="126"/>
    <col min="10" max="12" width="27.375" style="56"/>
    <col min="13" max="16" width="27.375" style="278"/>
    <col min="17" max="20" width="27.375" style="56"/>
    <col min="21" max="26" width="27.375" style="100"/>
    <col min="27" max="33" width="27.375" style="127"/>
    <col min="34" max="34" width="34" style="127" bestFit="1" customWidth="1"/>
    <col min="35" max="35" width="15.125" style="77" bestFit="1" customWidth="1"/>
    <col min="36" max="36" width="14" style="45" bestFit="1" customWidth="1"/>
    <col min="37" max="37" width="14" style="32" bestFit="1" customWidth="1"/>
    <col min="38" max="38" width="15.25" style="30" bestFit="1" customWidth="1"/>
    <col min="39" max="39" width="14" style="48" bestFit="1" customWidth="1"/>
    <col min="40" max="40" width="14.875" style="32" bestFit="1" customWidth="1"/>
  </cols>
  <sheetData>
    <row r="1" spans="1:40" x14ac:dyDescent="0.2">
      <c r="E1" s="56" t="s">
        <v>591</v>
      </c>
      <c r="F1" s="126" t="s">
        <v>1440</v>
      </c>
      <c r="G1" s="126" t="s">
        <v>1441</v>
      </c>
      <c r="H1" s="126" t="s">
        <v>1442</v>
      </c>
      <c r="I1" s="126" t="s">
        <v>1443</v>
      </c>
      <c r="J1" s="56" t="s">
        <v>1444</v>
      </c>
      <c r="K1" s="56" t="s">
        <v>1445</v>
      </c>
      <c r="L1" s="56" t="s">
        <v>1446</v>
      </c>
      <c r="M1" s="278" t="s">
        <v>1447</v>
      </c>
      <c r="N1" s="278" t="s">
        <v>1448</v>
      </c>
      <c r="O1" s="278" t="s">
        <v>1449</v>
      </c>
      <c r="P1" s="278" t="s">
        <v>1450</v>
      </c>
      <c r="Q1" s="56" t="s">
        <v>1451</v>
      </c>
      <c r="R1" s="56" t="s">
        <v>1452</v>
      </c>
      <c r="S1" s="56" t="s">
        <v>1453</v>
      </c>
      <c r="T1" s="56" t="s">
        <v>1454</v>
      </c>
      <c r="U1" s="100" t="s">
        <v>1455</v>
      </c>
      <c r="V1" s="100" t="s">
        <v>1456</v>
      </c>
      <c r="W1" s="100" t="s">
        <v>1457</v>
      </c>
      <c r="X1" s="100" t="s">
        <v>1458</v>
      </c>
      <c r="Y1" s="100" t="s">
        <v>1459</v>
      </c>
      <c r="Z1" s="100" t="s">
        <v>1460</v>
      </c>
      <c r="AA1" s="127" t="s">
        <v>1461</v>
      </c>
      <c r="AB1" s="127" t="s">
        <v>1462</v>
      </c>
      <c r="AC1" s="127" t="s">
        <v>1463</v>
      </c>
      <c r="AD1" s="127" t="s">
        <v>1464</v>
      </c>
      <c r="AE1" s="127" t="s">
        <v>1465</v>
      </c>
      <c r="AF1" s="127" t="s">
        <v>1466</v>
      </c>
      <c r="AG1" s="127" t="s">
        <v>1467</v>
      </c>
      <c r="AH1" s="127" t="s">
        <v>1468</v>
      </c>
      <c r="AI1" s="76" t="s">
        <v>6</v>
      </c>
      <c r="AJ1" s="21" t="s">
        <v>7</v>
      </c>
      <c r="AK1" s="16" t="s">
        <v>8</v>
      </c>
      <c r="AL1" s="22" t="s">
        <v>9</v>
      </c>
      <c r="AM1" s="46" t="s">
        <v>10</v>
      </c>
      <c r="AN1" s="71" t="s">
        <v>11</v>
      </c>
    </row>
    <row r="2" spans="1:40" x14ac:dyDescent="0.2">
      <c r="E2" s="56" t="s">
        <v>592</v>
      </c>
      <c r="F2" s="126" t="s">
        <v>1469</v>
      </c>
      <c r="G2" s="126" t="s">
        <v>1470</v>
      </c>
      <c r="H2" s="126" t="s">
        <v>1471</v>
      </c>
      <c r="I2" s="126" t="s">
        <v>1472</v>
      </c>
      <c r="J2" s="56" t="s">
        <v>1473</v>
      </c>
      <c r="K2" s="56" t="s">
        <v>1474</v>
      </c>
      <c r="L2" s="56" t="s">
        <v>1475</v>
      </c>
      <c r="M2" s="278" t="s">
        <v>1476</v>
      </c>
      <c r="N2" s="278" t="s">
        <v>1477</v>
      </c>
      <c r="O2" s="278" t="s">
        <v>1478</v>
      </c>
      <c r="P2" s="278" t="s">
        <v>1479</v>
      </c>
      <c r="Q2" s="56" t="s">
        <v>1480</v>
      </c>
      <c r="R2" s="56" t="s">
        <v>1481</v>
      </c>
      <c r="S2" s="56" t="s">
        <v>1482</v>
      </c>
      <c r="T2" s="56" t="s">
        <v>1483</v>
      </c>
      <c r="U2" s="100" t="s">
        <v>1484</v>
      </c>
      <c r="V2" s="100" t="s">
        <v>1485</v>
      </c>
      <c r="W2" s="100" t="s">
        <v>1486</v>
      </c>
      <c r="X2" s="100" t="s">
        <v>1487</v>
      </c>
      <c r="Y2" s="100" t="s">
        <v>1488</v>
      </c>
      <c r="Z2" s="100" t="s">
        <v>1489</v>
      </c>
      <c r="AA2" s="127" t="s">
        <v>1490</v>
      </c>
      <c r="AB2" s="127" t="s">
        <v>1491</v>
      </c>
      <c r="AC2" s="127" t="s">
        <v>1492</v>
      </c>
      <c r="AD2" s="127" t="s">
        <v>1493</v>
      </c>
      <c r="AE2" s="127" t="s">
        <v>1494</v>
      </c>
      <c r="AF2" s="127" t="s">
        <v>1495</v>
      </c>
      <c r="AG2" s="127" t="s">
        <v>1496</v>
      </c>
      <c r="AH2" s="127" t="s">
        <v>1497</v>
      </c>
    </row>
    <row r="3" spans="1:40" x14ac:dyDescent="0.2">
      <c r="E3" s="56" t="s">
        <v>593</v>
      </c>
      <c r="F3" s="126">
        <v>37216664.079999998</v>
      </c>
      <c r="G3" s="126">
        <v>4196272.8600000003</v>
      </c>
      <c r="H3" s="126">
        <v>3050566.85</v>
      </c>
      <c r="I3" s="126">
        <v>23200</v>
      </c>
      <c r="J3" s="56">
        <v>69757005.329999998</v>
      </c>
      <c r="K3" s="56">
        <v>30122555.699999999</v>
      </c>
      <c r="L3" s="56">
        <v>74001</v>
      </c>
      <c r="M3" s="278">
        <v>733479</v>
      </c>
      <c r="N3" s="278">
        <v>2559692.36</v>
      </c>
      <c r="O3" s="278">
        <v>10781481</v>
      </c>
      <c r="P3" s="278">
        <v>4073124.75</v>
      </c>
      <c r="Q3" s="56">
        <v>473183</v>
      </c>
      <c r="R3" s="56">
        <v>-6029101.79</v>
      </c>
      <c r="S3" s="56">
        <v>17300358.16</v>
      </c>
      <c r="T3" s="56">
        <v>146955992.24000001</v>
      </c>
      <c r="U3" s="100">
        <v>159.38999999999999</v>
      </c>
      <c r="V3" s="100">
        <v>86934011.480000004</v>
      </c>
      <c r="W3" s="100">
        <v>1396193</v>
      </c>
      <c r="X3" s="100">
        <v>61367.51</v>
      </c>
      <c r="Y3" s="100">
        <v>48719144.979999997</v>
      </c>
      <c r="Z3" s="100">
        <v>5614137.2599999998</v>
      </c>
      <c r="AA3" s="127">
        <v>76535184.939999998</v>
      </c>
      <c r="AB3" s="127">
        <v>472617.45</v>
      </c>
      <c r="AC3" s="127">
        <v>277137.63</v>
      </c>
      <c r="AD3" s="127">
        <v>53864334.439999998</v>
      </c>
      <c r="AE3" s="127">
        <v>13929889.58</v>
      </c>
      <c r="AF3" s="127">
        <v>8337</v>
      </c>
      <c r="AG3" s="127">
        <v>2</v>
      </c>
      <c r="AH3" s="127">
        <v>640500</v>
      </c>
    </row>
    <row r="4" spans="1:40" x14ac:dyDescent="0.2">
      <c r="AI4" s="77">
        <f>SUM(F4:I4)</f>
        <v>0</v>
      </c>
      <c r="AJ4" s="44">
        <f>SUM(M4:Q4)</f>
        <v>0</v>
      </c>
      <c r="AK4" s="32">
        <f>AI4-AJ4</f>
        <v>0</v>
      </c>
      <c r="AL4" s="29">
        <f>SUM(U4:Z4)</f>
        <v>0</v>
      </c>
      <c r="AM4" s="47">
        <f>SUM(AA4:AH4)</f>
        <v>0</v>
      </c>
      <c r="AN4" s="32">
        <f>AL4-AM4</f>
        <v>0</v>
      </c>
    </row>
    <row r="5" spans="1:40" x14ac:dyDescent="0.2">
      <c r="E5" s="56" t="s">
        <v>1498</v>
      </c>
      <c r="F5" s="126">
        <v>671414.16</v>
      </c>
      <c r="J5" s="56">
        <v>3064839.16</v>
      </c>
      <c r="K5" s="56">
        <v>-104927.36</v>
      </c>
      <c r="P5" s="278">
        <v>606745.44999999995</v>
      </c>
      <c r="S5" s="56">
        <v>3194515.26</v>
      </c>
      <c r="T5" s="56">
        <v>13498.58</v>
      </c>
      <c r="Y5" s="100">
        <v>1599660</v>
      </c>
      <c r="AA5" s="127">
        <v>1599660</v>
      </c>
      <c r="AD5" s="127">
        <v>-28000</v>
      </c>
      <c r="AE5" s="127">
        <v>211433.33</v>
      </c>
      <c r="AI5" s="77">
        <f>SUM(F5:I5)</f>
        <v>671414.16</v>
      </c>
      <c r="AJ5" s="44">
        <f>SUM(M5:P5)</f>
        <v>606745.44999999995</v>
      </c>
      <c r="AK5" s="32">
        <f>AI5-AJ5</f>
        <v>64668.710000000079</v>
      </c>
      <c r="AL5" s="29">
        <f>SUM(U5:Z5)</f>
        <v>1599660</v>
      </c>
      <c r="AM5" s="47">
        <f>SUM(AA5:AH5)</f>
        <v>1783093.33</v>
      </c>
      <c r="AN5" s="32">
        <f t="shared" ref="AN5:AN68" si="0">AL5-AM5</f>
        <v>-183433.33000000007</v>
      </c>
    </row>
    <row r="6" spans="1:40" x14ac:dyDescent="0.2">
      <c r="E6" s="56" t="s">
        <v>1499</v>
      </c>
      <c r="F6" s="126">
        <v>32541</v>
      </c>
      <c r="J6" s="56">
        <v>421059.4</v>
      </c>
      <c r="K6" s="56">
        <v>2</v>
      </c>
      <c r="P6" s="278">
        <v>-2465604</v>
      </c>
      <c r="S6" s="56">
        <v>227154.24</v>
      </c>
      <c r="T6" s="56">
        <v>2794467.22</v>
      </c>
      <c r="Y6" s="100">
        <v>1225533.5</v>
      </c>
      <c r="Z6" s="100">
        <v>97238.74</v>
      </c>
      <c r="AA6" s="127">
        <v>1228733.5</v>
      </c>
      <c r="AC6" s="127">
        <v>26974.32</v>
      </c>
      <c r="AD6" s="127">
        <v>80259.42</v>
      </c>
      <c r="AE6" s="127">
        <v>89220.06</v>
      </c>
      <c r="AI6" s="77">
        <f t="shared" ref="AI6:AI69" si="1">SUM(F6:I6)</f>
        <v>32541</v>
      </c>
      <c r="AJ6" s="44">
        <f t="shared" ref="AJ6:AJ69" si="2">SUM(M6:P6)</f>
        <v>-2465604</v>
      </c>
      <c r="AK6" s="32">
        <f t="shared" ref="AK6:AK22" si="3">AI6-AJ6</f>
        <v>2498145</v>
      </c>
      <c r="AL6" s="29">
        <f t="shared" ref="AL6:AL69" si="4">SUM(U6:Z6)</f>
        <v>1322772.24</v>
      </c>
      <c r="AM6" s="47">
        <f t="shared" ref="AM6:AM69" si="5">SUM(AA6:AH6)</f>
        <v>1425187.3</v>
      </c>
      <c r="AN6" s="32">
        <f t="shared" si="0"/>
        <v>-102415.06000000006</v>
      </c>
    </row>
    <row r="7" spans="1:40" x14ac:dyDescent="0.2">
      <c r="E7" s="56" t="s">
        <v>1500</v>
      </c>
      <c r="F7" s="126">
        <v>23924.74</v>
      </c>
      <c r="H7" s="126">
        <v>3640</v>
      </c>
      <c r="J7" s="56">
        <v>2905654.14</v>
      </c>
      <c r="K7" s="56">
        <v>35269.410000000003</v>
      </c>
      <c r="P7" s="278">
        <v>0</v>
      </c>
      <c r="S7" s="56">
        <v>2375904.9300000002</v>
      </c>
      <c r="T7" s="56">
        <v>840540.25</v>
      </c>
      <c r="Y7" s="100">
        <v>786027</v>
      </c>
      <c r="Z7" s="100">
        <v>138644.31</v>
      </c>
      <c r="AA7" s="127">
        <v>910307</v>
      </c>
      <c r="AC7" s="127">
        <v>45919.31</v>
      </c>
      <c r="AD7" s="127">
        <v>67205</v>
      </c>
      <c r="AE7" s="127">
        <v>149194.89000000001</v>
      </c>
      <c r="AG7" s="127">
        <v>2</v>
      </c>
      <c r="AI7" s="77">
        <f t="shared" si="1"/>
        <v>27564.74</v>
      </c>
      <c r="AJ7" s="44">
        <f t="shared" si="2"/>
        <v>0</v>
      </c>
      <c r="AK7" s="32">
        <f t="shared" si="3"/>
        <v>27564.74</v>
      </c>
      <c r="AL7" s="29">
        <f t="shared" si="4"/>
        <v>924671.31</v>
      </c>
      <c r="AM7" s="47">
        <f t="shared" si="5"/>
        <v>1172628.2000000002</v>
      </c>
      <c r="AN7" s="32">
        <f t="shared" si="0"/>
        <v>-247956.89000000013</v>
      </c>
    </row>
    <row r="8" spans="1:40" x14ac:dyDescent="0.2">
      <c r="E8" s="56" t="s">
        <v>1501</v>
      </c>
      <c r="F8" s="126">
        <v>6410</v>
      </c>
      <c r="J8" s="56">
        <v>655990.66</v>
      </c>
      <c r="K8" s="56">
        <v>3</v>
      </c>
      <c r="S8" s="56">
        <v>-1286772.49</v>
      </c>
      <c r="T8" s="56">
        <v>2129382.7599999998</v>
      </c>
      <c r="Y8" s="100">
        <v>633310</v>
      </c>
      <c r="Z8" s="100">
        <v>767069</v>
      </c>
      <c r="AA8" s="127">
        <v>1170623</v>
      </c>
      <c r="AD8" s="127">
        <v>339666</v>
      </c>
      <c r="AE8" s="127">
        <v>65856.61</v>
      </c>
      <c r="AI8" s="77">
        <f t="shared" si="1"/>
        <v>6410</v>
      </c>
      <c r="AJ8" s="44">
        <f t="shared" si="2"/>
        <v>0</v>
      </c>
      <c r="AK8" s="32">
        <f t="shared" si="3"/>
        <v>6410</v>
      </c>
      <c r="AL8" s="29">
        <f t="shared" si="4"/>
        <v>1400379</v>
      </c>
      <c r="AM8" s="47">
        <f t="shared" si="5"/>
        <v>1576145.61</v>
      </c>
      <c r="AN8" s="32">
        <f t="shared" si="0"/>
        <v>-175766.6100000001</v>
      </c>
    </row>
    <row r="9" spans="1:40" x14ac:dyDescent="0.2">
      <c r="E9" s="56" t="s">
        <v>1502</v>
      </c>
      <c r="F9" s="126">
        <v>8000</v>
      </c>
      <c r="J9" s="56">
        <v>184288.16</v>
      </c>
      <c r="K9" s="56">
        <v>8</v>
      </c>
      <c r="S9" s="56">
        <v>192296.16</v>
      </c>
      <c r="Y9" s="100">
        <v>2126832.7000000002</v>
      </c>
      <c r="Z9" s="100">
        <v>290339.18</v>
      </c>
      <c r="AA9" s="127">
        <v>2126832.7000000002</v>
      </c>
      <c r="AC9" s="127">
        <v>15815</v>
      </c>
      <c r="AD9" s="127">
        <v>270024.18</v>
      </c>
      <c r="AH9" s="127">
        <v>4500</v>
      </c>
      <c r="AI9" s="77">
        <f t="shared" si="1"/>
        <v>8000</v>
      </c>
      <c r="AJ9" s="44">
        <f t="shared" si="2"/>
        <v>0</v>
      </c>
      <c r="AK9" s="32">
        <f t="shared" si="3"/>
        <v>8000</v>
      </c>
      <c r="AL9" s="29">
        <f t="shared" si="4"/>
        <v>2417171.8800000004</v>
      </c>
      <c r="AM9" s="47">
        <f t="shared" si="5"/>
        <v>2417171.8800000004</v>
      </c>
      <c r="AN9" s="32">
        <f t="shared" si="0"/>
        <v>0</v>
      </c>
    </row>
    <row r="10" spans="1:40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56" t="s">
        <v>181</v>
      </c>
      <c r="F10" s="126">
        <v>931303.55</v>
      </c>
      <c r="G10" s="126">
        <v>158099</v>
      </c>
      <c r="H10" s="126">
        <v>66765.61</v>
      </c>
      <c r="J10" s="56">
        <v>332415.59000000003</v>
      </c>
      <c r="K10" s="56">
        <v>310403.59999999998</v>
      </c>
      <c r="N10" s="278">
        <v>43479.33</v>
      </c>
      <c r="O10" s="278">
        <v>206038</v>
      </c>
      <c r="P10" s="278">
        <v>0</v>
      </c>
      <c r="S10" s="56">
        <v>-1310556.1000000001</v>
      </c>
      <c r="T10" s="56">
        <v>2551683.71</v>
      </c>
      <c r="V10" s="100">
        <v>3157832.61</v>
      </c>
      <c r="X10" s="100">
        <v>1254.49</v>
      </c>
      <c r="Y10" s="100">
        <v>1335326.3999999999</v>
      </c>
      <c r="Z10" s="100">
        <v>27000</v>
      </c>
      <c r="AA10" s="127">
        <v>2236056.4</v>
      </c>
      <c r="AD10" s="127">
        <v>1521952</v>
      </c>
      <c r="AE10" s="127">
        <v>229604.69</v>
      </c>
      <c r="AH10" s="127">
        <v>50000</v>
      </c>
      <c r="AI10" s="77">
        <f t="shared" si="1"/>
        <v>1156168.1600000001</v>
      </c>
      <c r="AJ10" s="44">
        <f t="shared" si="2"/>
        <v>249517.33000000002</v>
      </c>
      <c r="AK10" s="32">
        <f t="shared" si="3"/>
        <v>906650.83000000007</v>
      </c>
      <c r="AL10" s="29">
        <f t="shared" si="4"/>
        <v>4521413.5</v>
      </c>
      <c r="AM10" s="47">
        <f t="shared" si="5"/>
        <v>4037613.09</v>
      </c>
      <c r="AN10" s="32">
        <f t="shared" si="0"/>
        <v>483800.41000000015</v>
      </c>
    </row>
    <row r="11" spans="1:40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56" t="s">
        <v>183</v>
      </c>
      <c r="F11" s="126">
        <v>637870.98</v>
      </c>
      <c r="G11" s="126">
        <v>64454</v>
      </c>
      <c r="H11" s="126">
        <v>108447.7</v>
      </c>
      <c r="J11" s="56">
        <v>1419988.89</v>
      </c>
      <c r="K11" s="56">
        <v>552269.67000000004</v>
      </c>
      <c r="N11" s="278">
        <v>50038.28</v>
      </c>
      <c r="O11" s="278">
        <v>70000</v>
      </c>
      <c r="P11" s="278">
        <v>644.07000000000005</v>
      </c>
      <c r="S11" s="56">
        <v>341208.24</v>
      </c>
      <c r="T11" s="56">
        <v>2241809.08</v>
      </c>
      <c r="V11" s="100">
        <v>1955938.36</v>
      </c>
      <c r="X11" s="100">
        <v>1704.71</v>
      </c>
      <c r="Y11" s="100">
        <v>523350</v>
      </c>
      <c r="AA11" s="127">
        <v>1244820</v>
      </c>
      <c r="AD11" s="127">
        <v>736466.4</v>
      </c>
      <c r="AE11" s="127">
        <v>350690.1</v>
      </c>
      <c r="AI11" s="77">
        <f t="shared" si="1"/>
        <v>810772.67999999993</v>
      </c>
      <c r="AJ11" s="44">
        <f t="shared" si="2"/>
        <v>120682.35</v>
      </c>
      <c r="AK11" s="32">
        <f t="shared" si="3"/>
        <v>690090.33</v>
      </c>
      <c r="AL11" s="29">
        <f t="shared" si="4"/>
        <v>2480993.0700000003</v>
      </c>
      <c r="AM11" s="47">
        <f t="shared" si="5"/>
        <v>2331976.5</v>
      </c>
      <c r="AN11" s="32">
        <f t="shared" si="0"/>
        <v>149016.5700000003</v>
      </c>
    </row>
    <row r="12" spans="1:40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56" t="s">
        <v>185</v>
      </c>
      <c r="F12" s="126">
        <v>1018836.69</v>
      </c>
      <c r="G12" s="126">
        <v>49350</v>
      </c>
      <c r="H12" s="126">
        <v>119637.89</v>
      </c>
      <c r="J12" s="56">
        <v>810163.9</v>
      </c>
      <c r="K12" s="56">
        <v>814858.44</v>
      </c>
      <c r="M12" s="278">
        <v>460000</v>
      </c>
      <c r="N12" s="278">
        <v>26935.17</v>
      </c>
      <c r="P12" s="278">
        <v>592.01</v>
      </c>
      <c r="S12" s="56">
        <v>680105.87</v>
      </c>
      <c r="T12" s="56">
        <v>1390481.55</v>
      </c>
      <c r="V12" s="100">
        <v>3145235.76</v>
      </c>
      <c r="X12" s="100">
        <v>1078.58</v>
      </c>
      <c r="Y12" s="100">
        <v>266600</v>
      </c>
      <c r="Z12" s="100">
        <v>462100</v>
      </c>
      <c r="AA12" s="127">
        <v>1120730</v>
      </c>
      <c r="AB12" s="127">
        <v>41656</v>
      </c>
      <c r="AC12" s="127">
        <v>23159</v>
      </c>
      <c r="AD12" s="127">
        <v>2220984.66</v>
      </c>
      <c r="AE12" s="127">
        <v>179470.36</v>
      </c>
      <c r="AI12" s="77">
        <f t="shared" si="1"/>
        <v>1187824.5799999998</v>
      </c>
      <c r="AJ12" s="44">
        <f t="shared" si="2"/>
        <v>487527.18</v>
      </c>
      <c r="AK12" s="32">
        <f t="shared" si="3"/>
        <v>700297.39999999991</v>
      </c>
      <c r="AL12" s="29">
        <f t="shared" si="4"/>
        <v>3875014.34</v>
      </c>
      <c r="AM12" s="47">
        <f t="shared" si="5"/>
        <v>3586000.02</v>
      </c>
      <c r="AN12" s="32">
        <f t="shared" si="0"/>
        <v>289014.31999999983</v>
      </c>
    </row>
    <row r="13" spans="1:40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56" t="s">
        <v>187</v>
      </c>
      <c r="F13" s="126">
        <v>841529.75</v>
      </c>
      <c r="G13" s="126">
        <v>2386.5</v>
      </c>
      <c r="H13" s="126">
        <v>51214.05</v>
      </c>
      <c r="J13" s="56">
        <v>611904</v>
      </c>
      <c r="K13" s="56">
        <v>883151.31</v>
      </c>
      <c r="M13" s="278">
        <v>29160</v>
      </c>
      <c r="N13" s="278">
        <v>66510</v>
      </c>
      <c r="O13" s="278">
        <v>383770</v>
      </c>
      <c r="P13" s="278">
        <v>627</v>
      </c>
      <c r="S13" s="56">
        <v>53072.19</v>
      </c>
      <c r="T13" s="56">
        <v>1997230.39</v>
      </c>
      <c r="V13" s="100">
        <v>1619383.64</v>
      </c>
      <c r="X13" s="100">
        <v>1154.5999999999999</v>
      </c>
      <c r="Y13" s="100">
        <v>517281</v>
      </c>
      <c r="Z13" s="100">
        <v>4000</v>
      </c>
      <c r="AA13" s="127">
        <v>1035875</v>
      </c>
      <c r="AD13" s="127">
        <v>832323.07</v>
      </c>
      <c r="AE13" s="127">
        <v>344606.71999999997</v>
      </c>
      <c r="AI13" s="77">
        <f t="shared" si="1"/>
        <v>895130.3</v>
      </c>
      <c r="AJ13" s="44">
        <f t="shared" si="2"/>
        <v>480067</v>
      </c>
      <c r="AK13" s="32">
        <f t="shared" si="3"/>
        <v>415063.30000000005</v>
      </c>
      <c r="AL13" s="29">
        <f t="shared" si="4"/>
        <v>2141819.2400000002</v>
      </c>
      <c r="AM13" s="47">
        <f t="shared" si="5"/>
        <v>2212804.79</v>
      </c>
      <c r="AN13" s="32">
        <f t="shared" si="0"/>
        <v>-70985.549999999814</v>
      </c>
    </row>
    <row r="14" spans="1:40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56" t="s">
        <v>189</v>
      </c>
      <c r="F14" s="126">
        <v>939405.7</v>
      </c>
      <c r="G14" s="126">
        <v>35146</v>
      </c>
      <c r="H14" s="126">
        <v>36287.08</v>
      </c>
      <c r="I14" s="126"/>
      <c r="J14" s="56">
        <v>891453.13</v>
      </c>
      <c r="K14" s="56">
        <v>392047.64</v>
      </c>
      <c r="L14" s="56"/>
      <c r="M14" s="278">
        <v>0</v>
      </c>
      <c r="N14" s="278">
        <v>115230</v>
      </c>
      <c r="O14" s="278">
        <v>684184</v>
      </c>
      <c r="P14" s="278">
        <v>310.42</v>
      </c>
      <c r="Q14" s="56">
        <v>38750</v>
      </c>
      <c r="R14" s="56"/>
      <c r="S14" s="56">
        <v>42139.71</v>
      </c>
      <c r="T14" s="56">
        <v>2502473.91</v>
      </c>
      <c r="U14" s="100"/>
      <c r="V14" s="100">
        <v>2610845.4300000002</v>
      </c>
      <c r="W14" s="100"/>
      <c r="X14" s="100">
        <v>1855.45</v>
      </c>
      <c r="Y14" s="100">
        <v>750186.6</v>
      </c>
      <c r="Z14" s="100">
        <v>3000</v>
      </c>
      <c r="AA14" s="127">
        <v>1440194.6</v>
      </c>
      <c r="AB14" s="127"/>
      <c r="AC14" s="127"/>
      <c r="AD14" s="127">
        <v>1627828.71</v>
      </c>
      <c r="AE14" s="127">
        <v>225637.98</v>
      </c>
      <c r="AF14" s="127"/>
      <c r="AG14" s="127"/>
      <c r="AH14" s="127"/>
      <c r="AI14" s="77">
        <f t="shared" si="1"/>
        <v>1010838.7799999999</v>
      </c>
      <c r="AJ14" s="44">
        <f t="shared" si="2"/>
        <v>799724.42</v>
      </c>
      <c r="AK14" s="32">
        <f t="shared" si="3"/>
        <v>211114.35999999987</v>
      </c>
      <c r="AL14" s="29">
        <f t="shared" si="4"/>
        <v>3365887.4800000004</v>
      </c>
      <c r="AM14" s="47">
        <f t="shared" si="5"/>
        <v>3293661.29</v>
      </c>
      <c r="AN14" s="32">
        <f t="shared" si="0"/>
        <v>72226.19000000041</v>
      </c>
    </row>
    <row r="15" spans="1:40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56" t="s">
        <v>191</v>
      </c>
      <c r="F15" s="126">
        <v>544190.89</v>
      </c>
      <c r="G15" s="126">
        <v>857049</v>
      </c>
      <c r="H15" s="126">
        <v>143341.76999999999</v>
      </c>
      <c r="J15" s="56">
        <v>605282.99</v>
      </c>
      <c r="K15" s="56">
        <v>571148.89</v>
      </c>
      <c r="M15" s="278">
        <v>16120</v>
      </c>
      <c r="N15" s="278">
        <v>776604.2</v>
      </c>
      <c r="O15" s="278">
        <v>218100.3</v>
      </c>
      <c r="P15" s="278">
        <v>34160</v>
      </c>
      <c r="S15" s="56">
        <v>-617652.47</v>
      </c>
      <c r="T15" s="56">
        <v>2525004.41</v>
      </c>
      <c r="V15" s="100">
        <v>1775901.17</v>
      </c>
      <c r="X15" s="100">
        <v>913.74</v>
      </c>
      <c r="Y15" s="100">
        <v>936033.4</v>
      </c>
      <c r="Z15" s="100">
        <v>15000</v>
      </c>
      <c r="AA15" s="127">
        <v>1310280.3999999999</v>
      </c>
      <c r="AD15" s="127">
        <v>1251960.71</v>
      </c>
      <c r="AE15" s="127">
        <v>347845.1</v>
      </c>
      <c r="AI15" s="77">
        <f t="shared" si="1"/>
        <v>1544581.6600000001</v>
      </c>
      <c r="AJ15" s="44">
        <f t="shared" si="2"/>
        <v>1044984.5</v>
      </c>
      <c r="AK15" s="32">
        <f t="shared" si="3"/>
        <v>499597.16000000015</v>
      </c>
      <c r="AL15" s="29">
        <f t="shared" si="4"/>
        <v>2727848.31</v>
      </c>
      <c r="AM15" s="47">
        <f t="shared" si="5"/>
        <v>2910086.21</v>
      </c>
      <c r="AN15" s="32">
        <f t="shared" si="0"/>
        <v>-182237.89999999991</v>
      </c>
    </row>
    <row r="16" spans="1:40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56" t="s">
        <v>193</v>
      </c>
      <c r="F16" s="126">
        <v>328324.43</v>
      </c>
      <c r="G16" s="126">
        <v>212402</v>
      </c>
      <c r="H16" s="126">
        <v>84960.97</v>
      </c>
      <c r="J16" s="56">
        <v>497204.47999999998</v>
      </c>
      <c r="K16" s="56">
        <v>800590.71</v>
      </c>
      <c r="N16" s="278">
        <v>14300</v>
      </c>
      <c r="O16" s="278">
        <v>60000</v>
      </c>
      <c r="S16" s="56">
        <v>-2842775.73</v>
      </c>
      <c r="T16" s="56">
        <v>4613167.97</v>
      </c>
      <c r="V16" s="100">
        <v>1936143.78</v>
      </c>
      <c r="X16" s="100">
        <v>807.66</v>
      </c>
      <c r="Y16" s="100">
        <v>565263</v>
      </c>
      <c r="Z16" s="100">
        <v>13500</v>
      </c>
      <c r="AA16" s="127">
        <v>773583</v>
      </c>
      <c r="AD16" s="127">
        <v>1398520.03</v>
      </c>
      <c r="AE16" s="127">
        <v>158428.06</v>
      </c>
      <c r="AI16" s="77">
        <f t="shared" si="1"/>
        <v>625687.39999999991</v>
      </c>
      <c r="AJ16" s="44">
        <f t="shared" si="2"/>
        <v>74300</v>
      </c>
      <c r="AK16" s="32">
        <f t="shared" si="3"/>
        <v>551387.39999999991</v>
      </c>
      <c r="AL16" s="29">
        <f t="shared" si="4"/>
        <v>2515714.44</v>
      </c>
      <c r="AM16" s="47">
        <f t="shared" si="5"/>
        <v>2330531.0900000003</v>
      </c>
      <c r="AN16" s="32">
        <f t="shared" si="0"/>
        <v>185183.34999999963</v>
      </c>
    </row>
    <row r="17" spans="1:40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56" t="s">
        <v>195</v>
      </c>
      <c r="F17" s="126">
        <v>773881.49</v>
      </c>
      <c r="G17" s="126">
        <v>57324</v>
      </c>
      <c r="H17" s="126">
        <v>118952.44</v>
      </c>
      <c r="J17" s="56">
        <v>1880389.87</v>
      </c>
      <c r="K17" s="56">
        <v>535141.63</v>
      </c>
      <c r="M17" s="278">
        <v>0</v>
      </c>
      <c r="N17" s="278">
        <v>23423.13</v>
      </c>
      <c r="O17" s="278">
        <v>6800</v>
      </c>
      <c r="R17" s="56">
        <v>-1001238.62</v>
      </c>
      <c r="S17" s="56">
        <v>378861.02</v>
      </c>
      <c r="T17" s="56">
        <v>2841083.43</v>
      </c>
      <c r="V17" s="100">
        <v>2724232.67</v>
      </c>
      <c r="X17" s="100">
        <v>801.56</v>
      </c>
      <c r="Y17" s="100">
        <v>506340</v>
      </c>
      <c r="AA17" s="127">
        <v>1219476</v>
      </c>
      <c r="AD17" s="127">
        <v>685116.98</v>
      </c>
      <c r="AE17" s="127">
        <v>118389.69</v>
      </c>
      <c r="AI17" s="77">
        <f t="shared" si="1"/>
        <v>950157.92999999993</v>
      </c>
      <c r="AJ17" s="44">
        <f t="shared" si="2"/>
        <v>30223.13</v>
      </c>
      <c r="AK17" s="32">
        <f t="shared" si="3"/>
        <v>919934.79999999993</v>
      </c>
      <c r="AL17" s="29">
        <f t="shared" si="4"/>
        <v>3231374.23</v>
      </c>
      <c r="AM17" s="47">
        <f t="shared" si="5"/>
        <v>2022982.67</v>
      </c>
      <c r="AN17" s="32">
        <f t="shared" si="0"/>
        <v>1208391.56</v>
      </c>
    </row>
    <row r="18" spans="1:40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56" t="s">
        <v>197</v>
      </c>
      <c r="F18" s="126">
        <v>425139.9</v>
      </c>
      <c r="G18" s="126">
        <v>20240</v>
      </c>
      <c r="H18" s="126">
        <v>74332.850000000006</v>
      </c>
      <c r="J18" s="56">
        <v>2857066.18</v>
      </c>
      <c r="K18" s="56">
        <v>268475.34000000003</v>
      </c>
      <c r="M18" s="278">
        <v>3800</v>
      </c>
      <c r="N18" s="278">
        <v>10450</v>
      </c>
      <c r="O18" s="278">
        <v>81960</v>
      </c>
      <c r="S18" s="56">
        <v>3051136.9</v>
      </c>
      <c r="T18" s="56">
        <v>675062.61</v>
      </c>
      <c r="V18" s="100">
        <v>1386306.04</v>
      </c>
      <c r="X18" s="100">
        <v>729.53</v>
      </c>
      <c r="Y18" s="100">
        <v>560283.30000000005</v>
      </c>
      <c r="Z18" s="100">
        <v>44500</v>
      </c>
      <c r="AA18" s="127">
        <v>955482.3</v>
      </c>
      <c r="AB18" s="127">
        <v>32032</v>
      </c>
      <c r="AC18" s="127">
        <v>12440</v>
      </c>
      <c r="AD18" s="127">
        <v>916969.86</v>
      </c>
      <c r="AE18" s="127">
        <v>235206.95</v>
      </c>
      <c r="AI18" s="77">
        <f t="shared" si="1"/>
        <v>519712.75</v>
      </c>
      <c r="AJ18" s="44">
        <f t="shared" si="2"/>
        <v>96210</v>
      </c>
      <c r="AK18" s="32">
        <f t="shared" si="3"/>
        <v>423502.75</v>
      </c>
      <c r="AL18" s="29">
        <f t="shared" si="4"/>
        <v>1991818.87</v>
      </c>
      <c r="AM18" s="47">
        <f t="shared" si="5"/>
        <v>2152131.1100000003</v>
      </c>
      <c r="AN18" s="32">
        <f t="shared" si="0"/>
        <v>-160312.24000000022</v>
      </c>
    </row>
    <row r="19" spans="1:40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56" t="s">
        <v>199</v>
      </c>
      <c r="F19" s="126">
        <v>232319.2</v>
      </c>
      <c r="G19" s="126">
        <v>61800</v>
      </c>
      <c r="H19" s="126">
        <v>76630.53</v>
      </c>
      <c r="J19" s="56">
        <v>455794.51</v>
      </c>
      <c r="K19" s="56">
        <v>541595.88</v>
      </c>
      <c r="N19" s="278">
        <v>2715</v>
      </c>
      <c r="O19" s="278">
        <v>258600</v>
      </c>
      <c r="P19" s="278">
        <v>12076.17</v>
      </c>
      <c r="T19" s="56">
        <v>1767990.24</v>
      </c>
      <c r="V19" s="100">
        <v>2048762.98</v>
      </c>
      <c r="X19" s="100">
        <v>707.79</v>
      </c>
      <c r="Y19" s="100">
        <v>660330</v>
      </c>
      <c r="AA19" s="127">
        <v>1085771</v>
      </c>
      <c r="AD19" s="127">
        <v>1246227.93</v>
      </c>
      <c r="AE19" s="127">
        <v>95907.67</v>
      </c>
      <c r="AH19" s="127">
        <v>276000</v>
      </c>
      <c r="AI19" s="77">
        <f t="shared" si="1"/>
        <v>370749.73</v>
      </c>
      <c r="AJ19" s="44">
        <f t="shared" si="2"/>
        <v>273391.17</v>
      </c>
      <c r="AK19" s="32">
        <f t="shared" si="3"/>
        <v>97358.56</v>
      </c>
      <c r="AL19" s="29">
        <f t="shared" si="4"/>
        <v>2709800.77</v>
      </c>
      <c r="AM19" s="47">
        <f t="shared" si="5"/>
        <v>2703906.5999999996</v>
      </c>
      <c r="AN19" s="32">
        <f t="shared" si="0"/>
        <v>5894.1700000003912</v>
      </c>
    </row>
    <row r="20" spans="1:40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56" t="s">
        <v>201</v>
      </c>
      <c r="F20" s="126">
        <v>658063.18000000005</v>
      </c>
      <c r="G20" s="126">
        <v>53100</v>
      </c>
      <c r="H20" s="126">
        <v>18314.48</v>
      </c>
      <c r="J20" s="56">
        <v>3423739.07</v>
      </c>
      <c r="K20" s="56">
        <v>818432.07</v>
      </c>
      <c r="N20" s="278">
        <v>12576.6</v>
      </c>
      <c r="O20" s="278">
        <v>144280</v>
      </c>
      <c r="P20" s="278">
        <v>6083.25</v>
      </c>
      <c r="S20" s="56">
        <v>3188728.74</v>
      </c>
      <c r="T20" s="56">
        <v>938360.62</v>
      </c>
      <c r="V20" s="100">
        <v>2311798.89</v>
      </c>
      <c r="X20" s="100">
        <v>1164.56</v>
      </c>
      <c r="Y20" s="100">
        <v>1547486.2</v>
      </c>
      <c r="AA20" s="127">
        <v>2120846.2000000002</v>
      </c>
      <c r="AD20" s="127">
        <v>1130063</v>
      </c>
      <c r="AE20" s="127">
        <v>362116.27</v>
      </c>
      <c r="AI20" s="77">
        <f t="shared" si="1"/>
        <v>729477.66</v>
      </c>
      <c r="AJ20" s="44">
        <f t="shared" si="2"/>
        <v>162939.85</v>
      </c>
      <c r="AK20" s="32">
        <f t="shared" si="3"/>
        <v>566537.81000000006</v>
      </c>
      <c r="AL20" s="29">
        <f t="shared" si="4"/>
        <v>3860449.6500000004</v>
      </c>
      <c r="AM20" s="47">
        <f t="shared" si="5"/>
        <v>3613025.47</v>
      </c>
      <c r="AN20" s="32">
        <f t="shared" si="0"/>
        <v>247424.18000000017</v>
      </c>
    </row>
    <row r="21" spans="1:40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56" t="s">
        <v>203</v>
      </c>
      <c r="F21" s="126">
        <v>326330.64</v>
      </c>
      <c r="G21" s="126">
        <v>52863</v>
      </c>
      <c r="H21" s="126">
        <v>429065.13</v>
      </c>
      <c r="J21" s="56">
        <v>349285.81</v>
      </c>
      <c r="K21" s="56">
        <v>778759.92</v>
      </c>
      <c r="N21" s="278">
        <v>37800</v>
      </c>
      <c r="O21" s="278">
        <v>154541.44</v>
      </c>
      <c r="P21" s="278">
        <v>145.99</v>
      </c>
      <c r="S21" s="56">
        <v>758550.7</v>
      </c>
      <c r="T21" s="56">
        <v>909939.73</v>
      </c>
      <c r="V21" s="100">
        <v>1494256.27</v>
      </c>
      <c r="X21" s="100">
        <v>903.69</v>
      </c>
      <c r="Y21" s="100">
        <v>842560</v>
      </c>
      <c r="AA21" s="127">
        <v>1391718</v>
      </c>
      <c r="AD21" s="127">
        <v>567890.22</v>
      </c>
      <c r="AE21" s="127">
        <v>237995.1</v>
      </c>
      <c r="AI21" s="77">
        <f t="shared" si="1"/>
        <v>808258.77</v>
      </c>
      <c r="AJ21" s="44">
        <f t="shared" si="2"/>
        <v>192487.43</v>
      </c>
      <c r="AK21" s="32">
        <f t="shared" si="3"/>
        <v>615771.34000000008</v>
      </c>
      <c r="AL21" s="29">
        <f t="shared" si="4"/>
        <v>2337719.96</v>
      </c>
      <c r="AM21" s="47">
        <f t="shared" si="5"/>
        <v>2197603.3199999998</v>
      </c>
      <c r="AN21" s="32">
        <f t="shared" si="0"/>
        <v>140116.64000000013</v>
      </c>
    </row>
    <row r="22" spans="1:40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56" t="s">
        <v>205</v>
      </c>
      <c r="F22" s="126">
        <v>1121795.98</v>
      </c>
      <c r="G22" s="126">
        <v>60000</v>
      </c>
      <c r="H22" s="126">
        <v>128303.93</v>
      </c>
      <c r="J22" s="56">
        <v>640780.04</v>
      </c>
      <c r="K22" s="56">
        <v>472680.98</v>
      </c>
      <c r="M22" s="278">
        <v>26860</v>
      </c>
      <c r="N22" s="278">
        <v>6036.41</v>
      </c>
      <c r="O22" s="278">
        <v>96000</v>
      </c>
      <c r="P22" s="278">
        <v>5186.87</v>
      </c>
      <c r="S22" s="56">
        <v>-413447.28</v>
      </c>
      <c r="T22" s="56">
        <v>1741975.93</v>
      </c>
      <c r="V22" s="100">
        <v>2012227.21</v>
      </c>
      <c r="X22" s="100">
        <v>1997.91</v>
      </c>
      <c r="Y22" s="100">
        <v>312210</v>
      </c>
      <c r="AA22" s="127">
        <v>755580</v>
      </c>
      <c r="AD22" s="127">
        <v>875166.76</v>
      </c>
      <c r="AE22" s="127">
        <v>786653.03</v>
      </c>
      <c r="AI22" s="77">
        <f t="shared" si="1"/>
        <v>1310099.9099999999</v>
      </c>
      <c r="AJ22" s="44">
        <f t="shared" si="2"/>
        <v>134083.28</v>
      </c>
      <c r="AK22" s="32">
        <f t="shared" si="3"/>
        <v>1176016.6299999999</v>
      </c>
      <c r="AL22" s="29">
        <f t="shared" si="4"/>
        <v>2326435.12</v>
      </c>
      <c r="AM22" s="47">
        <f t="shared" si="5"/>
        <v>2417399.79</v>
      </c>
      <c r="AN22" s="32">
        <f t="shared" si="0"/>
        <v>-90964.669999999925</v>
      </c>
    </row>
    <row r="23" spans="1:40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56" t="s">
        <v>207</v>
      </c>
      <c r="F23" s="126">
        <v>198621.1</v>
      </c>
      <c r="G23" s="126">
        <v>30000</v>
      </c>
      <c r="H23" s="126">
        <v>112892.99</v>
      </c>
      <c r="J23" s="56">
        <v>2092917.02</v>
      </c>
      <c r="K23" s="56">
        <v>628342.19999999995</v>
      </c>
      <c r="M23" s="278">
        <v>0</v>
      </c>
      <c r="N23" s="278">
        <v>19894.169999999998</v>
      </c>
      <c r="O23" s="278">
        <v>146300</v>
      </c>
      <c r="P23" s="278">
        <v>902.6</v>
      </c>
      <c r="S23" s="56">
        <v>-20230</v>
      </c>
      <c r="T23" s="56">
        <v>2083742</v>
      </c>
      <c r="V23" s="100">
        <v>1502499.18</v>
      </c>
      <c r="X23" s="100">
        <v>977.72</v>
      </c>
      <c r="Y23" s="100">
        <v>301510</v>
      </c>
      <c r="Z23" s="100">
        <v>12000</v>
      </c>
      <c r="AA23" s="127">
        <v>748360</v>
      </c>
      <c r="AD23" s="127">
        <v>825891.25</v>
      </c>
      <c r="AE23" s="127">
        <v>182930.47</v>
      </c>
      <c r="AI23" s="77">
        <f t="shared" si="1"/>
        <v>341514.09</v>
      </c>
      <c r="AJ23" s="44">
        <f t="shared" si="2"/>
        <v>167096.76999999999</v>
      </c>
      <c r="AK23" s="32">
        <f>AI23-AJ23</f>
        <v>174417.32000000004</v>
      </c>
      <c r="AL23" s="29">
        <f t="shared" si="4"/>
        <v>1816986.9</v>
      </c>
      <c r="AM23" s="47">
        <f t="shared" si="5"/>
        <v>1757181.72</v>
      </c>
      <c r="AN23" s="32">
        <f t="shared" si="0"/>
        <v>59805.179999999935</v>
      </c>
    </row>
    <row r="24" spans="1:40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56" t="s">
        <v>212</v>
      </c>
      <c r="F24" s="126">
        <v>752887.86</v>
      </c>
      <c r="G24" s="126">
        <v>52820</v>
      </c>
      <c r="H24" s="126">
        <v>19848.47</v>
      </c>
      <c r="J24" s="56">
        <v>97565.15</v>
      </c>
      <c r="K24" s="56">
        <v>259286.44</v>
      </c>
      <c r="O24" s="278">
        <v>97600</v>
      </c>
      <c r="P24" s="278">
        <v>2643691</v>
      </c>
      <c r="R24" s="56">
        <v>-3180170.74</v>
      </c>
      <c r="S24" s="56">
        <v>654578</v>
      </c>
      <c r="T24" s="56">
        <v>3255627.81</v>
      </c>
      <c r="V24" s="100">
        <v>2900436.48</v>
      </c>
      <c r="X24" s="100">
        <v>1808.97</v>
      </c>
      <c r="Y24" s="100">
        <v>932684</v>
      </c>
      <c r="Z24" s="100">
        <v>15000</v>
      </c>
      <c r="AA24" s="127">
        <v>1820994</v>
      </c>
      <c r="AB24" s="127">
        <v>21340</v>
      </c>
      <c r="AD24" s="127">
        <v>1658697.7</v>
      </c>
      <c r="AE24" s="127">
        <v>220486.59</v>
      </c>
      <c r="AI24" s="77">
        <f t="shared" si="1"/>
        <v>825556.33</v>
      </c>
      <c r="AJ24" s="44">
        <f t="shared" si="2"/>
        <v>2741291</v>
      </c>
      <c r="AK24" s="32">
        <f t="shared" ref="AK24:AK70" si="6">AI24-AJ24</f>
        <v>-1915734.67</v>
      </c>
      <c r="AL24" s="29">
        <f t="shared" si="4"/>
        <v>3849929.45</v>
      </c>
      <c r="AM24" s="47">
        <f t="shared" si="5"/>
        <v>3721518.29</v>
      </c>
      <c r="AN24" s="32">
        <f t="shared" si="0"/>
        <v>128411.16000000015</v>
      </c>
    </row>
    <row r="25" spans="1:40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56" t="s">
        <v>213</v>
      </c>
      <c r="F25" s="126">
        <v>324330.13</v>
      </c>
      <c r="G25" s="126">
        <v>91538</v>
      </c>
      <c r="H25" s="126">
        <v>2574.5300000000002</v>
      </c>
      <c r="J25" s="56">
        <v>1276524.27</v>
      </c>
      <c r="K25" s="56">
        <v>339761.69</v>
      </c>
      <c r="R25" s="56">
        <v>45274.04</v>
      </c>
      <c r="T25" s="56">
        <v>1812784.26</v>
      </c>
      <c r="V25" s="100">
        <v>1206344.17</v>
      </c>
      <c r="X25" s="100">
        <v>538.51</v>
      </c>
      <c r="Y25" s="100">
        <v>1356628</v>
      </c>
      <c r="Z25" s="100">
        <v>13500</v>
      </c>
      <c r="AA25" s="127">
        <v>1587418</v>
      </c>
      <c r="AC25" s="127">
        <v>3920</v>
      </c>
      <c r="AD25" s="127">
        <v>610702.76</v>
      </c>
      <c r="AE25" s="127">
        <v>173043.52</v>
      </c>
      <c r="AI25" s="77">
        <f t="shared" si="1"/>
        <v>418442.66000000003</v>
      </c>
      <c r="AJ25" s="44">
        <f t="shared" si="2"/>
        <v>0</v>
      </c>
      <c r="AK25" s="32">
        <f t="shared" si="6"/>
        <v>418442.66000000003</v>
      </c>
      <c r="AL25" s="29">
        <f t="shared" si="4"/>
        <v>2577010.6799999997</v>
      </c>
      <c r="AM25" s="47">
        <f t="shared" si="5"/>
        <v>2375084.2799999998</v>
      </c>
      <c r="AN25" s="32">
        <f t="shared" si="0"/>
        <v>201926.39999999991</v>
      </c>
    </row>
    <row r="26" spans="1:40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56" t="s">
        <v>214</v>
      </c>
      <c r="F26" s="126">
        <v>288359.11</v>
      </c>
      <c r="G26" s="126">
        <v>246488</v>
      </c>
      <c r="H26" s="126">
        <v>37450.68</v>
      </c>
      <c r="J26" s="56">
        <v>57505.88</v>
      </c>
      <c r="K26" s="56">
        <v>-40929.14</v>
      </c>
      <c r="M26" s="278">
        <v>-3000</v>
      </c>
      <c r="N26" s="278">
        <v>48695</v>
      </c>
      <c r="R26" s="56">
        <v>-304977.48</v>
      </c>
      <c r="S26" s="56">
        <v>31.69</v>
      </c>
      <c r="T26" s="56">
        <v>1839928.23</v>
      </c>
      <c r="V26" s="100">
        <v>1508428.73</v>
      </c>
      <c r="X26" s="100">
        <v>142.28</v>
      </c>
      <c r="Y26" s="100">
        <v>499583.1</v>
      </c>
      <c r="Z26" s="100">
        <v>28000</v>
      </c>
      <c r="AA26" s="127">
        <v>1030295.1</v>
      </c>
      <c r="AC26" s="127">
        <v>2600</v>
      </c>
      <c r="AD26" s="127">
        <v>597229.01</v>
      </c>
      <c r="AE26" s="127">
        <v>194294.82</v>
      </c>
      <c r="AI26" s="77">
        <f t="shared" si="1"/>
        <v>572297.79</v>
      </c>
      <c r="AJ26" s="44">
        <f t="shared" si="2"/>
        <v>45695</v>
      </c>
      <c r="AK26" s="32">
        <f t="shared" si="6"/>
        <v>526602.79</v>
      </c>
      <c r="AL26" s="29">
        <f t="shared" si="4"/>
        <v>2036154.1099999999</v>
      </c>
      <c r="AM26" s="47">
        <f t="shared" si="5"/>
        <v>1824418.93</v>
      </c>
      <c r="AN26" s="32">
        <f t="shared" si="0"/>
        <v>211735.17999999993</v>
      </c>
    </row>
    <row r="27" spans="1:40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56" t="s">
        <v>215</v>
      </c>
      <c r="F27" s="126">
        <v>712006.95</v>
      </c>
      <c r="G27" s="126">
        <v>342652</v>
      </c>
      <c r="H27" s="126">
        <v>10244.709999999999</v>
      </c>
      <c r="J27" s="56">
        <v>2406929.75</v>
      </c>
      <c r="K27" s="56">
        <v>735675.85</v>
      </c>
      <c r="N27" s="278">
        <v>98100</v>
      </c>
      <c r="S27" s="56">
        <v>658351.73</v>
      </c>
      <c r="T27" s="56">
        <v>3263098.4</v>
      </c>
      <c r="V27" s="100">
        <v>1450963.12</v>
      </c>
      <c r="X27" s="100">
        <v>1005.61</v>
      </c>
      <c r="Y27" s="100">
        <v>1080090</v>
      </c>
      <c r="Z27" s="100">
        <v>32700</v>
      </c>
      <c r="AA27" s="127">
        <v>1563300</v>
      </c>
      <c r="AD27" s="127">
        <v>591701.87</v>
      </c>
      <c r="AE27" s="127">
        <v>199914.73</v>
      </c>
      <c r="AI27" s="77">
        <f t="shared" si="1"/>
        <v>1064903.6599999999</v>
      </c>
      <c r="AJ27" s="44">
        <f t="shared" si="2"/>
        <v>98100</v>
      </c>
      <c r="AK27" s="32">
        <f t="shared" si="6"/>
        <v>966803.65999999992</v>
      </c>
      <c r="AL27" s="29">
        <f t="shared" si="4"/>
        <v>2564758.7300000004</v>
      </c>
      <c r="AM27" s="47">
        <f t="shared" si="5"/>
        <v>2354916.6</v>
      </c>
      <c r="AN27" s="32">
        <f t="shared" si="0"/>
        <v>209842.13000000035</v>
      </c>
    </row>
    <row r="28" spans="1:40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56" t="s">
        <v>216</v>
      </c>
      <c r="F28" s="126">
        <v>324426.39</v>
      </c>
      <c r="G28" s="126">
        <v>-47184</v>
      </c>
      <c r="H28" s="126">
        <v>-168935.21</v>
      </c>
      <c r="J28" s="56">
        <v>5386340</v>
      </c>
      <c r="K28" s="56">
        <v>1836173.52</v>
      </c>
      <c r="S28" s="56">
        <v>1399651.54</v>
      </c>
      <c r="T28" s="56">
        <v>6245641.2000000002</v>
      </c>
      <c r="V28" s="100">
        <v>986388.68</v>
      </c>
      <c r="Y28" s="100">
        <v>216270</v>
      </c>
      <c r="AA28" s="127">
        <v>477358</v>
      </c>
      <c r="AB28" s="127">
        <v>15360</v>
      </c>
      <c r="AD28" s="127">
        <v>799573.56</v>
      </c>
      <c r="AE28" s="127">
        <v>190339.16</v>
      </c>
      <c r="AI28" s="77">
        <f t="shared" si="1"/>
        <v>108307.18000000002</v>
      </c>
      <c r="AJ28" s="44">
        <f t="shared" si="2"/>
        <v>0</v>
      </c>
      <c r="AK28" s="32">
        <f t="shared" si="6"/>
        <v>108307.18000000002</v>
      </c>
      <c r="AL28" s="29">
        <f t="shared" si="4"/>
        <v>1202658.6800000002</v>
      </c>
      <c r="AM28" s="47">
        <f t="shared" si="5"/>
        <v>1482630.72</v>
      </c>
      <c r="AN28" s="32">
        <f t="shared" si="0"/>
        <v>-279972.0399999998</v>
      </c>
    </row>
    <row r="29" spans="1:40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56" t="s">
        <v>217</v>
      </c>
      <c r="F29" s="126">
        <v>317705.26</v>
      </c>
      <c r="G29" s="126">
        <v>24036</v>
      </c>
      <c r="H29" s="126">
        <v>15266.77</v>
      </c>
      <c r="J29" s="56">
        <v>1367299.7</v>
      </c>
      <c r="K29" s="56">
        <v>689743.94</v>
      </c>
      <c r="N29" s="278">
        <v>0</v>
      </c>
      <c r="O29" s="278">
        <v>1701981</v>
      </c>
      <c r="P29" s="278">
        <v>922.17</v>
      </c>
      <c r="S29" s="56">
        <v>-867201.27</v>
      </c>
      <c r="T29" s="56">
        <v>2219243.12</v>
      </c>
      <c r="V29" s="100">
        <v>1045229.81</v>
      </c>
      <c r="X29" s="100">
        <v>844.23</v>
      </c>
      <c r="Y29" s="100">
        <v>626707.5</v>
      </c>
      <c r="Z29" s="100">
        <v>10500</v>
      </c>
      <c r="AA29" s="127">
        <v>1383604.5</v>
      </c>
      <c r="AC29" s="127">
        <v>12052</v>
      </c>
      <c r="AD29" s="127">
        <v>650285.5</v>
      </c>
      <c r="AE29" s="127">
        <v>264828.39</v>
      </c>
      <c r="AI29" s="77">
        <f t="shared" si="1"/>
        <v>357008.03</v>
      </c>
      <c r="AJ29" s="44">
        <f t="shared" si="2"/>
        <v>1702903.17</v>
      </c>
      <c r="AK29" s="32">
        <f t="shared" si="6"/>
        <v>-1345895.14</v>
      </c>
      <c r="AL29" s="29">
        <f t="shared" si="4"/>
        <v>1683281.54</v>
      </c>
      <c r="AM29" s="47">
        <f t="shared" si="5"/>
        <v>2310770.39</v>
      </c>
      <c r="AN29" s="32">
        <f t="shared" si="0"/>
        <v>-627488.85000000009</v>
      </c>
    </row>
    <row r="30" spans="1:40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56" t="s">
        <v>218</v>
      </c>
      <c r="F30" s="126">
        <v>315273.53999999998</v>
      </c>
      <c r="G30" s="126">
        <v>22200</v>
      </c>
      <c r="H30" s="126">
        <v>11749.61</v>
      </c>
      <c r="J30" s="56">
        <v>749457.55</v>
      </c>
      <c r="K30" s="56">
        <v>293454.68</v>
      </c>
      <c r="O30" s="278">
        <v>85429</v>
      </c>
      <c r="P30" s="278">
        <v>0</v>
      </c>
      <c r="R30" s="56">
        <v>-175330.9</v>
      </c>
      <c r="T30" s="56">
        <v>1260515.6599999999</v>
      </c>
      <c r="V30" s="100">
        <v>1105764.1100000001</v>
      </c>
      <c r="X30" s="100">
        <v>384.07</v>
      </c>
      <c r="Y30" s="100">
        <v>220412</v>
      </c>
      <c r="Z30" s="100">
        <v>36000</v>
      </c>
      <c r="AA30" s="127">
        <v>638197</v>
      </c>
      <c r="AD30" s="127">
        <v>263452.57</v>
      </c>
      <c r="AE30" s="127">
        <v>205875.99</v>
      </c>
      <c r="AI30" s="77">
        <f t="shared" si="1"/>
        <v>349223.14999999997</v>
      </c>
      <c r="AJ30" s="44">
        <f t="shared" si="2"/>
        <v>85429</v>
      </c>
      <c r="AK30" s="32">
        <f t="shared" si="6"/>
        <v>263794.14999999997</v>
      </c>
      <c r="AL30" s="29">
        <f t="shared" si="4"/>
        <v>1362560.1800000002</v>
      </c>
      <c r="AM30" s="47">
        <f t="shared" si="5"/>
        <v>1107525.56</v>
      </c>
      <c r="AN30" s="32">
        <f t="shared" si="0"/>
        <v>255034.62000000011</v>
      </c>
    </row>
    <row r="31" spans="1:40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56" t="s">
        <v>219</v>
      </c>
      <c r="F31" s="126">
        <v>58881.87</v>
      </c>
      <c r="G31" s="126">
        <v>17801</v>
      </c>
      <c r="H31" s="126">
        <v>2269.7199999999998</v>
      </c>
      <c r="I31" s="126">
        <v>23200</v>
      </c>
      <c r="J31" s="56">
        <v>501329</v>
      </c>
      <c r="K31" s="56">
        <v>643015.48</v>
      </c>
      <c r="N31" s="278">
        <v>33400</v>
      </c>
      <c r="O31" s="278">
        <v>582019.24</v>
      </c>
      <c r="S31" s="56">
        <v>-2023333.44</v>
      </c>
      <c r="T31" s="56">
        <v>3095144.84</v>
      </c>
      <c r="V31" s="100">
        <v>753320.94</v>
      </c>
      <c r="X31" s="100">
        <v>696.82</v>
      </c>
      <c r="Y31" s="100">
        <v>1091181</v>
      </c>
      <c r="Z31" s="100">
        <v>439800</v>
      </c>
      <c r="AA31" s="127">
        <v>1512550</v>
      </c>
      <c r="AD31" s="127">
        <v>896261.55</v>
      </c>
      <c r="AE31" s="127">
        <v>233340.78</v>
      </c>
      <c r="AI31" s="77">
        <f t="shared" si="1"/>
        <v>102152.59</v>
      </c>
      <c r="AJ31" s="44">
        <f t="shared" si="2"/>
        <v>615419.24</v>
      </c>
      <c r="AK31" s="32">
        <f t="shared" si="6"/>
        <v>-513266.65</v>
      </c>
      <c r="AL31" s="29">
        <f t="shared" si="4"/>
        <v>2284998.7599999998</v>
      </c>
      <c r="AM31" s="47">
        <f t="shared" si="5"/>
        <v>2642152.3299999996</v>
      </c>
      <c r="AN31" s="32">
        <f t="shared" si="0"/>
        <v>-357153.56999999983</v>
      </c>
    </row>
    <row r="32" spans="1:40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56" t="s">
        <v>220</v>
      </c>
      <c r="F32" s="126">
        <v>529169.35</v>
      </c>
      <c r="G32" s="126">
        <v>0</v>
      </c>
      <c r="H32" s="126">
        <v>31846.99</v>
      </c>
      <c r="J32" s="56">
        <v>333841.33</v>
      </c>
      <c r="K32" s="56">
        <v>1801275.67</v>
      </c>
      <c r="N32" s="278">
        <v>374184</v>
      </c>
      <c r="T32" s="56">
        <v>11903501.289999999</v>
      </c>
      <c r="V32" s="100">
        <v>2679232.4300000002</v>
      </c>
      <c r="Z32" s="100">
        <v>317885</v>
      </c>
      <c r="AA32" s="127">
        <v>788300</v>
      </c>
      <c r="AD32" s="127">
        <v>1467486.55</v>
      </c>
      <c r="AE32" s="127">
        <v>606500.81999999995</v>
      </c>
      <c r="AF32" s="127">
        <v>8337</v>
      </c>
      <c r="AI32" s="77">
        <f t="shared" si="1"/>
        <v>561016.34</v>
      </c>
      <c r="AJ32" s="44">
        <f t="shared" si="2"/>
        <v>374184</v>
      </c>
      <c r="AK32" s="32">
        <f t="shared" si="6"/>
        <v>186832.33999999997</v>
      </c>
      <c r="AL32" s="29">
        <f t="shared" si="4"/>
        <v>2997117.43</v>
      </c>
      <c r="AM32" s="47">
        <f t="shared" si="5"/>
        <v>2870624.3699999996</v>
      </c>
      <c r="AN32" s="32">
        <f t="shared" si="0"/>
        <v>126493.06000000052</v>
      </c>
    </row>
    <row r="33" spans="1:40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56" t="s">
        <v>221</v>
      </c>
      <c r="F33" s="126">
        <v>333522.09000000003</v>
      </c>
      <c r="G33" s="126">
        <v>0</v>
      </c>
      <c r="H33" s="126">
        <v>58693.48</v>
      </c>
      <c r="J33" s="56">
        <v>1879205.6</v>
      </c>
      <c r="K33" s="56">
        <v>-7381</v>
      </c>
      <c r="S33" s="56">
        <v>-2055911.2</v>
      </c>
      <c r="T33" s="56">
        <v>4127803.68</v>
      </c>
      <c r="V33" s="100">
        <v>821741.61</v>
      </c>
      <c r="W33" s="100">
        <v>183775</v>
      </c>
      <c r="X33" s="100">
        <v>315.55</v>
      </c>
      <c r="Y33" s="100">
        <v>1760160</v>
      </c>
      <c r="AA33" s="127">
        <v>1778228</v>
      </c>
      <c r="AD33" s="127">
        <v>621807.78</v>
      </c>
      <c r="AE33" s="127">
        <v>141546.69</v>
      </c>
      <c r="AI33" s="77">
        <f t="shared" si="1"/>
        <v>392215.57</v>
      </c>
      <c r="AJ33" s="44">
        <f t="shared" si="2"/>
        <v>0</v>
      </c>
      <c r="AK33" s="32">
        <f t="shared" si="6"/>
        <v>392215.57</v>
      </c>
      <c r="AL33" s="29">
        <f t="shared" si="4"/>
        <v>2765992.16</v>
      </c>
      <c r="AM33" s="47">
        <f t="shared" si="5"/>
        <v>2541582.4700000002</v>
      </c>
      <c r="AN33" s="32">
        <f t="shared" si="0"/>
        <v>224409.68999999994</v>
      </c>
    </row>
    <row r="34" spans="1:40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56" t="s">
        <v>222</v>
      </c>
      <c r="F34" s="126">
        <v>343350.63</v>
      </c>
      <c r="G34" s="126">
        <v>13000</v>
      </c>
      <c r="H34" s="126">
        <v>55943.1</v>
      </c>
      <c r="J34" s="56">
        <v>777912.55</v>
      </c>
      <c r="K34" s="56">
        <v>222630.24</v>
      </c>
      <c r="S34" s="56">
        <v>-465214.77</v>
      </c>
      <c r="T34" s="56">
        <v>1873318.11</v>
      </c>
      <c r="V34" s="100">
        <v>1165662.55</v>
      </c>
      <c r="X34" s="100">
        <v>383.46</v>
      </c>
      <c r="Y34" s="100">
        <v>666960</v>
      </c>
      <c r="AA34" s="127">
        <v>1047067</v>
      </c>
      <c r="AC34" s="127">
        <v>3760</v>
      </c>
      <c r="AD34" s="127">
        <v>676871.82</v>
      </c>
      <c r="AE34" s="127">
        <v>91690.01</v>
      </c>
      <c r="AI34" s="77">
        <f t="shared" si="1"/>
        <v>412293.73</v>
      </c>
      <c r="AJ34" s="44">
        <f t="shared" si="2"/>
        <v>0</v>
      </c>
      <c r="AK34" s="32">
        <f t="shared" si="6"/>
        <v>412293.73</v>
      </c>
      <c r="AL34" s="29">
        <f t="shared" si="4"/>
        <v>1833006.01</v>
      </c>
      <c r="AM34" s="47">
        <f t="shared" si="5"/>
        <v>1819388.8299999998</v>
      </c>
      <c r="AN34" s="32">
        <f t="shared" si="0"/>
        <v>13617.180000000168</v>
      </c>
    </row>
    <row r="35" spans="1:40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56" t="s">
        <v>223</v>
      </c>
      <c r="F35" s="126">
        <v>190449.11</v>
      </c>
      <c r="G35" s="126">
        <v>11022</v>
      </c>
      <c r="H35" s="126">
        <v>20984.93</v>
      </c>
      <c r="J35" s="56">
        <v>759863.07</v>
      </c>
      <c r="K35" s="56">
        <v>495729.72</v>
      </c>
      <c r="L35" s="56">
        <v>1</v>
      </c>
      <c r="T35" s="56">
        <v>2563303.2200000002</v>
      </c>
      <c r="V35" s="100">
        <v>1038494.28</v>
      </c>
      <c r="X35" s="100">
        <v>96</v>
      </c>
      <c r="Y35" s="100">
        <v>572469</v>
      </c>
      <c r="AA35" s="127">
        <v>717726</v>
      </c>
      <c r="AC35" s="127">
        <v>655</v>
      </c>
      <c r="AD35" s="127">
        <v>395775.99</v>
      </c>
      <c r="AE35" s="127">
        <v>240720.61</v>
      </c>
      <c r="AI35" s="77">
        <f t="shared" si="1"/>
        <v>222456.03999999998</v>
      </c>
      <c r="AJ35" s="44">
        <f t="shared" si="2"/>
        <v>0</v>
      </c>
      <c r="AK35" s="32">
        <f t="shared" si="6"/>
        <v>222456.03999999998</v>
      </c>
      <c r="AL35" s="29">
        <f t="shared" si="4"/>
        <v>1611059.28</v>
      </c>
      <c r="AM35" s="47">
        <f t="shared" si="5"/>
        <v>1354877.6</v>
      </c>
      <c r="AN35" s="32">
        <f t="shared" si="0"/>
        <v>256181.67999999993</v>
      </c>
    </row>
    <row r="36" spans="1:40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56" t="s">
        <v>227</v>
      </c>
      <c r="F36" s="126">
        <v>1486701.99</v>
      </c>
      <c r="G36" s="126">
        <v>3378</v>
      </c>
      <c r="H36" s="126">
        <v>35693.279999999999</v>
      </c>
      <c r="J36" s="56">
        <v>873265.56</v>
      </c>
      <c r="K36" s="56">
        <v>133121.5</v>
      </c>
      <c r="N36" s="278">
        <v>26233</v>
      </c>
      <c r="P36" s="278">
        <v>5018</v>
      </c>
      <c r="Q36" s="56">
        <v>200000</v>
      </c>
      <c r="S36" s="56">
        <v>257920</v>
      </c>
      <c r="T36" s="56">
        <v>3551030.77</v>
      </c>
      <c r="V36" s="100">
        <v>1319452.82</v>
      </c>
      <c r="X36" s="100">
        <v>2323.9299999999998</v>
      </c>
      <c r="Y36" s="100">
        <v>1559562.96</v>
      </c>
      <c r="AA36" s="127">
        <v>2151232.96</v>
      </c>
      <c r="AC36" s="127">
        <v>6309</v>
      </c>
      <c r="AD36" s="127">
        <v>518468.98</v>
      </c>
      <c r="AE36" s="127">
        <v>175086.72</v>
      </c>
      <c r="AI36" s="77">
        <f t="shared" si="1"/>
        <v>1525773.27</v>
      </c>
      <c r="AJ36" s="44">
        <f t="shared" si="2"/>
        <v>31251</v>
      </c>
      <c r="AK36" s="32">
        <f t="shared" si="6"/>
        <v>1494522.27</v>
      </c>
      <c r="AL36" s="29">
        <f t="shared" si="4"/>
        <v>2881339.71</v>
      </c>
      <c r="AM36" s="47">
        <f t="shared" si="5"/>
        <v>2851097.66</v>
      </c>
      <c r="AN36" s="32">
        <f t="shared" si="0"/>
        <v>30242.049999999814</v>
      </c>
    </row>
    <row r="37" spans="1:40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56" t="s">
        <v>228</v>
      </c>
      <c r="F37" s="126">
        <v>512107.37</v>
      </c>
      <c r="G37" s="126">
        <v>37784</v>
      </c>
      <c r="H37" s="126">
        <v>16668.810000000001</v>
      </c>
      <c r="J37" s="56">
        <v>531783.37</v>
      </c>
      <c r="K37" s="56">
        <v>419395.87</v>
      </c>
      <c r="N37" s="278">
        <v>9335.44</v>
      </c>
      <c r="P37" s="278">
        <v>5705.41</v>
      </c>
      <c r="S37" s="56">
        <v>907868.03</v>
      </c>
      <c r="T37" s="56">
        <v>1930924.79</v>
      </c>
      <c r="V37" s="100">
        <v>442939.79</v>
      </c>
      <c r="X37" s="100">
        <v>1508.14</v>
      </c>
      <c r="Y37" s="100">
        <v>639432</v>
      </c>
      <c r="AA37" s="127">
        <v>889959</v>
      </c>
      <c r="AB37" s="127">
        <v>7624</v>
      </c>
      <c r="AD37" s="127">
        <v>866696.37</v>
      </c>
      <c r="AE37" s="127">
        <v>238122.32</v>
      </c>
      <c r="AI37" s="77">
        <f t="shared" si="1"/>
        <v>566560.18000000005</v>
      </c>
      <c r="AJ37" s="44">
        <f t="shared" si="2"/>
        <v>15040.85</v>
      </c>
      <c r="AK37" s="32">
        <f t="shared" si="6"/>
        <v>551519.33000000007</v>
      </c>
      <c r="AL37" s="29">
        <f t="shared" si="4"/>
        <v>1083879.93</v>
      </c>
      <c r="AM37" s="47">
        <f t="shared" si="5"/>
        <v>2002401.6900000002</v>
      </c>
      <c r="AN37" s="32">
        <f t="shared" si="0"/>
        <v>-918521.76000000024</v>
      </c>
    </row>
    <row r="38" spans="1:40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56" t="s">
        <v>229</v>
      </c>
      <c r="F38" s="126">
        <v>224687.45</v>
      </c>
      <c r="G38" s="126">
        <v>18238</v>
      </c>
      <c r="H38" s="126">
        <v>19681.740000000002</v>
      </c>
      <c r="J38" s="56">
        <v>312993.09999999998</v>
      </c>
      <c r="K38" s="56">
        <v>316717.81</v>
      </c>
      <c r="N38" s="278">
        <v>30320.01</v>
      </c>
      <c r="O38" s="278">
        <v>46540</v>
      </c>
      <c r="P38" s="278">
        <v>9069.35</v>
      </c>
      <c r="S38" s="56">
        <v>331434.3</v>
      </c>
      <c r="T38" s="56">
        <v>2854572.07</v>
      </c>
      <c r="V38" s="100">
        <v>1374356.37</v>
      </c>
      <c r="W38" s="100">
        <v>467548</v>
      </c>
      <c r="X38" s="100">
        <v>242.99</v>
      </c>
      <c r="Y38" s="100">
        <v>231960</v>
      </c>
      <c r="AA38" s="127">
        <v>862450</v>
      </c>
      <c r="AB38" s="127">
        <v>76985</v>
      </c>
      <c r="AC38" s="127">
        <v>18698</v>
      </c>
      <c r="AD38" s="127">
        <v>1011643.33</v>
      </c>
      <c r="AE38" s="127">
        <v>344907.44</v>
      </c>
      <c r="AH38" s="127">
        <v>10000</v>
      </c>
      <c r="AI38" s="77">
        <f t="shared" si="1"/>
        <v>262607.19</v>
      </c>
      <c r="AJ38" s="44">
        <f t="shared" si="2"/>
        <v>85929.36</v>
      </c>
      <c r="AK38" s="32">
        <f t="shared" si="6"/>
        <v>176677.83000000002</v>
      </c>
      <c r="AL38" s="29">
        <f t="shared" si="4"/>
        <v>2074107.36</v>
      </c>
      <c r="AM38" s="47">
        <f t="shared" si="5"/>
        <v>2324683.77</v>
      </c>
      <c r="AN38" s="32">
        <f t="shared" si="0"/>
        <v>-250576.40999999992</v>
      </c>
    </row>
    <row r="39" spans="1:40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56" t="s">
        <v>230</v>
      </c>
      <c r="F39" s="126">
        <v>685245.61</v>
      </c>
      <c r="G39" s="126">
        <v>34584.949999999997</v>
      </c>
      <c r="H39" s="126">
        <v>30893.03</v>
      </c>
      <c r="J39" s="56">
        <v>609773.79</v>
      </c>
      <c r="K39" s="56">
        <v>114244.93</v>
      </c>
      <c r="N39" s="278">
        <v>12127.25</v>
      </c>
      <c r="O39" s="278">
        <v>182990</v>
      </c>
      <c r="S39" s="56">
        <v>264511</v>
      </c>
      <c r="T39" s="56">
        <v>1440362.48</v>
      </c>
      <c r="V39" s="100">
        <v>799644.4</v>
      </c>
      <c r="X39" s="100">
        <v>1022.55</v>
      </c>
      <c r="Y39" s="100">
        <v>525058.5</v>
      </c>
      <c r="Z39" s="100">
        <v>50000</v>
      </c>
      <c r="AA39" s="127">
        <v>685978.5</v>
      </c>
      <c r="AB39" s="127">
        <v>10177</v>
      </c>
      <c r="AD39" s="127">
        <v>611349.38</v>
      </c>
      <c r="AE39" s="127">
        <v>186115.92</v>
      </c>
      <c r="AH39" s="127">
        <v>10000</v>
      </c>
      <c r="AI39" s="77">
        <f t="shared" si="1"/>
        <v>750723.59</v>
      </c>
      <c r="AJ39" s="44">
        <f t="shared" si="2"/>
        <v>195117.25</v>
      </c>
      <c r="AK39" s="32">
        <f t="shared" si="6"/>
        <v>555606.34</v>
      </c>
      <c r="AL39" s="29">
        <f t="shared" si="4"/>
        <v>1375725.4500000002</v>
      </c>
      <c r="AM39" s="47">
        <f t="shared" si="5"/>
        <v>1503620.7999999998</v>
      </c>
      <c r="AN39" s="32">
        <f t="shared" si="0"/>
        <v>-127895.34999999963</v>
      </c>
    </row>
    <row r="40" spans="1:40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56" t="s">
        <v>231</v>
      </c>
      <c r="F40" s="126">
        <v>544234.18000000005</v>
      </c>
      <c r="G40" s="126">
        <v>8120.7</v>
      </c>
      <c r="H40" s="126">
        <v>23225.87</v>
      </c>
      <c r="J40" s="56">
        <v>108102.14</v>
      </c>
      <c r="K40" s="56">
        <v>285243.12</v>
      </c>
      <c r="N40" s="278">
        <v>10237.5</v>
      </c>
      <c r="O40" s="278">
        <v>71312.92</v>
      </c>
      <c r="Q40" s="56">
        <v>60990</v>
      </c>
      <c r="S40" s="56">
        <v>215667.83</v>
      </c>
      <c r="T40" s="56">
        <v>455164.99</v>
      </c>
      <c r="V40" s="100">
        <v>1171120.3799999999</v>
      </c>
      <c r="X40" s="100">
        <v>779.98</v>
      </c>
      <c r="Y40" s="100">
        <v>701068.12</v>
      </c>
      <c r="AA40" s="127">
        <v>1227928.1200000001</v>
      </c>
      <c r="AB40" s="127">
        <v>5540</v>
      </c>
      <c r="AD40" s="127">
        <v>490619.5</v>
      </c>
      <c r="AE40" s="127">
        <v>78989.23</v>
      </c>
      <c r="AH40" s="127">
        <v>10000</v>
      </c>
      <c r="AI40" s="77">
        <f t="shared" si="1"/>
        <v>575580.75</v>
      </c>
      <c r="AJ40" s="44">
        <f t="shared" si="2"/>
        <v>81550.42</v>
      </c>
      <c r="AK40" s="32">
        <f t="shared" si="6"/>
        <v>494030.33</v>
      </c>
      <c r="AL40" s="29">
        <f t="shared" si="4"/>
        <v>1872968.48</v>
      </c>
      <c r="AM40" s="47">
        <f t="shared" si="5"/>
        <v>1813076.85</v>
      </c>
      <c r="AN40" s="32">
        <f t="shared" si="0"/>
        <v>59891.629999999888</v>
      </c>
    </row>
    <row r="41" spans="1:40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56" t="s">
        <v>232</v>
      </c>
      <c r="F41" s="126">
        <v>486357.44</v>
      </c>
      <c r="G41" s="126">
        <v>29918</v>
      </c>
      <c r="H41" s="126">
        <v>23290.38</v>
      </c>
      <c r="J41" s="56">
        <v>349274.45</v>
      </c>
      <c r="K41" s="56">
        <v>195859.29</v>
      </c>
      <c r="N41" s="278">
        <v>11667.02</v>
      </c>
      <c r="O41" s="278">
        <v>162203.94</v>
      </c>
      <c r="P41" s="278">
        <v>6218.27</v>
      </c>
      <c r="S41" s="56">
        <v>134998.57999999999</v>
      </c>
      <c r="T41" s="56">
        <v>1976836.89</v>
      </c>
      <c r="V41" s="100">
        <v>689305.94</v>
      </c>
      <c r="X41" s="100">
        <v>729.43</v>
      </c>
      <c r="Y41" s="100">
        <v>633486.9</v>
      </c>
      <c r="AA41" s="127">
        <v>909321.9</v>
      </c>
      <c r="AB41" s="127">
        <v>3040</v>
      </c>
      <c r="AC41" s="127">
        <v>5360</v>
      </c>
      <c r="AD41" s="127">
        <v>373819.01</v>
      </c>
      <c r="AE41" s="127">
        <v>165499.56</v>
      </c>
      <c r="AH41" s="127">
        <v>10000</v>
      </c>
      <c r="AI41" s="77">
        <f t="shared" si="1"/>
        <v>539565.81999999995</v>
      </c>
      <c r="AJ41" s="44">
        <f t="shared" si="2"/>
        <v>180089.22999999998</v>
      </c>
      <c r="AK41" s="32">
        <f t="shared" si="6"/>
        <v>359476.58999999997</v>
      </c>
      <c r="AL41" s="29">
        <f t="shared" si="4"/>
        <v>1323522.27</v>
      </c>
      <c r="AM41" s="47">
        <f t="shared" si="5"/>
        <v>1467040.4700000002</v>
      </c>
      <c r="AN41" s="32">
        <f t="shared" si="0"/>
        <v>-143518.20000000019</v>
      </c>
    </row>
    <row r="42" spans="1:40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56" t="s">
        <v>233</v>
      </c>
      <c r="F42" s="126">
        <v>847669.53</v>
      </c>
      <c r="G42" s="126">
        <v>21647</v>
      </c>
      <c r="H42" s="126">
        <v>75654.3</v>
      </c>
      <c r="J42" s="56">
        <v>665407.97</v>
      </c>
      <c r="K42" s="56">
        <v>354006.02</v>
      </c>
      <c r="N42" s="278">
        <v>16376</v>
      </c>
      <c r="O42" s="278">
        <v>160345</v>
      </c>
      <c r="P42" s="278">
        <v>2992.66</v>
      </c>
      <c r="S42" s="56">
        <v>353276.99</v>
      </c>
      <c r="T42" s="56">
        <v>1732965.71</v>
      </c>
      <c r="V42" s="100">
        <v>1385638</v>
      </c>
      <c r="X42" s="100">
        <v>1123.27</v>
      </c>
      <c r="Y42" s="100">
        <v>470835</v>
      </c>
      <c r="AA42" s="127">
        <v>1072750</v>
      </c>
      <c r="AB42" s="127">
        <v>13040</v>
      </c>
      <c r="AC42" s="127">
        <v>6079</v>
      </c>
      <c r="AD42" s="127">
        <v>756725.93</v>
      </c>
      <c r="AE42" s="127">
        <v>195631.58</v>
      </c>
      <c r="AI42" s="77">
        <f t="shared" si="1"/>
        <v>944970.83000000007</v>
      </c>
      <c r="AJ42" s="44">
        <f t="shared" si="2"/>
        <v>179713.66</v>
      </c>
      <c r="AK42" s="32">
        <f t="shared" si="6"/>
        <v>765257.17</v>
      </c>
      <c r="AL42" s="29">
        <f t="shared" si="4"/>
        <v>1857596.27</v>
      </c>
      <c r="AM42" s="47">
        <f t="shared" si="5"/>
        <v>2044226.5100000002</v>
      </c>
      <c r="AN42" s="32">
        <f t="shared" si="0"/>
        <v>-186630.24000000022</v>
      </c>
    </row>
    <row r="43" spans="1:40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56" t="s">
        <v>234</v>
      </c>
      <c r="F43" s="126">
        <v>761954.48</v>
      </c>
      <c r="G43" s="126">
        <v>25656.15</v>
      </c>
      <c r="H43" s="126">
        <v>163607.57</v>
      </c>
      <c r="J43" s="56">
        <v>632833.51</v>
      </c>
      <c r="K43" s="56">
        <v>287700.28999999998</v>
      </c>
      <c r="N43" s="278">
        <v>12104.21</v>
      </c>
      <c r="O43" s="278">
        <v>75740</v>
      </c>
      <c r="T43" s="56">
        <v>2083523.09</v>
      </c>
      <c r="V43" s="100">
        <v>866309.52</v>
      </c>
      <c r="X43" s="100">
        <v>1389.01</v>
      </c>
      <c r="Y43" s="100">
        <v>497278.2</v>
      </c>
      <c r="AA43" s="127">
        <v>869958.2</v>
      </c>
      <c r="AB43" s="127">
        <v>16880</v>
      </c>
      <c r="AD43" s="127">
        <v>331026.81</v>
      </c>
      <c r="AE43" s="127">
        <v>226625.54</v>
      </c>
      <c r="AH43" s="127">
        <v>20000</v>
      </c>
      <c r="AI43" s="77">
        <f t="shared" si="1"/>
        <v>951218.2</v>
      </c>
      <c r="AJ43" s="44">
        <f t="shared" si="2"/>
        <v>87844.209999999992</v>
      </c>
      <c r="AK43" s="32">
        <f t="shared" si="6"/>
        <v>863373.99</v>
      </c>
      <c r="AL43" s="29">
        <f t="shared" si="4"/>
        <v>1364976.73</v>
      </c>
      <c r="AM43" s="47">
        <f t="shared" si="5"/>
        <v>1464490.55</v>
      </c>
      <c r="AN43" s="32">
        <f t="shared" si="0"/>
        <v>-99513.820000000065</v>
      </c>
    </row>
    <row r="44" spans="1:40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56" t="s">
        <v>235</v>
      </c>
      <c r="F44" s="126">
        <v>473824.49</v>
      </c>
      <c r="G44" s="126">
        <v>72000</v>
      </c>
      <c r="H44" s="126">
        <v>12159.43</v>
      </c>
      <c r="J44" s="56">
        <v>1182034.1200000001</v>
      </c>
      <c r="K44" s="56">
        <v>358690.09</v>
      </c>
      <c r="M44" s="278">
        <v>0</v>
      </c>
      <c r="N44" s="278">
        <v>13455.94</v>
      </c>
      <c r="Q44" s="56">
        <v>121443</v>
      </c>
      <c r="S44" s="56">
        <v>2002165.66</v>
      </c>
      <c r="V44" s="100">
        <v>1120399.6299999999</v>
      </c>
      <c r="X44" s="100">
        <v>1990.06</v>
      </c>
      <c r="Y44" s="100">
        <v>528176.80000000005</v>
      </c>
      <c r="AA44" s="127">
        <v>934079.8</v>
      </c>
      <c r="AD44" s="127">
        <v>534034.38</v>
      </c>
      <c r="AE44" s="127">
        <v>148550.38</v>
      </c>
      <c r="AH44" s="127">
        <v>10000</v>
      </c>
      <c r="AI44" s="77">
        <f t="shared" si="1"/>
        <v>557983.92000000004</v>
      </c>
      <c r="AJ44" s="44">
        <f t="shared" si="2"/>
        <v>13455.94</v>
      </c>
      <c r="AK44" s="32">
        <f t="shared" si="6"/>
        <v>544527.9800000001</v>
      </c>
      <c r="AL44" s="29">
        <f t="shared" si="4"/>
        <v>1650566.49</v>
      </c>
      <c r="AM44" s="47">
        <f t="shared" si="5"/>
        <v>1626664.56</v>
      </c>
      <c r="AN44" s="32">
        <f t="shared" si="0"/>
        <v>23901.929999999935</v>
      </c>
    </row>
    <row r="45" spans="1:40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56" t="s">
        <v>236</v>
      </c>
      <c r="F45" s="126">
        <v>145180.51999999999</v>
      </c>
      <c r="G45" s="126">
        <v>50198.559999999998</v>
      </c>
      <c r="H45" s="126">
        <v>57604.51</v>
      </c>
      <c r="J45" s="56">
        <v>800311.41</v>
      </c>
      <c r="K45" s="56">
        <v>371328.66</v>
      </c>
      <c r="N45" s="278">
        <v>53585.51</v>
      </c>
      <c r="O45" s="278">
        <v>0</v>
      </c>
      <c r="P45" s="278">
        <v>2770.73</v>
      </c>
      <c r="S45" s="56">
        <v>-30038.71</v>
      </c>
      <c r="T45" s="56">
        <v>1500565.11</v>
      </c>
      <c r="V45" s="100">
        <v>1248935.17</v>
      </c>
      <c r="W45" s="100">
        <v>70000</v>
      </c>
      <c r="X45" s="100">
        <v>247.09</v>
      </c>
      <c r="Y45" s="100">
        <v>693602.5</v>
      </c>
      <c r="AA45" s="127">
        <v>1210239.5</v>
      </c>
      <c r="AB45" s="127">
        <v>9397</v>
      </c>
      <c r="AC45" s="127">
        <v>4240</v>
      </c>
      <c r="AD45" s="127">
        <v>673656.52</v>
      </c>
      <c r="AE45" s="127">
        <v>215551.41</v>
      </c>
      <c r="AH45" s="127">
        <v>10000</v>
      </c>
      <c r="AI45" s="77">
        <f t="shared" si="1"/>
        <v>252983.59</v>
      </c>
      <c r="AJ45" s="44">
        <f t="shared" si="2"/>
        <v>56356.240000000005</v>
      </c>
      <c r="AK45" s="32">
        <f t="shared" si="6"/>
        <v>196627.34999999998</v>
      </c>
      <c r="AL45" s="29">
        <f t="shared" si="4"/>
        <v>2012784.76</v>
      </c>
      <c r="AM45" s="47">
        <f t="shared" si="5"/>
        <v>2123084.4300000002</v>
      </c>
      <c r="AN45" s="32">
        <f t="shared" si="0"/>
        <v>-110299.67000000016</v>
      </c>
    </row>
    <row r="46" spans="1:40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56" t="s">
        <v>238</v>
      </c>
      <c r="F46" s="126">
        <v>234555.18</v>
      </c>
      <c r="G46" s="126">
        <v>2219</v>
      </c>
      <c r="H46" s="126">
        <v>19419.71</v>
      </c>
      <c r="J46" s="56">
        <v>42354.53</v>
      </c>
      <c r="K46" s="56">
        <v>334679.84000000003</v>
      </c>
      <c r="L46" s="56">
        <v>1</v>
      </c>
      <c r="N46" s="278">
        <v>16645.54</v>
      </c>
      <c r="O46" s="278">
        <v>40350</v>
      </c>
      <c r="P46" s="278">
        <v>112.15</v>
      </c>
      <c r="Q46" s="56">
        <v>52000</v>
      </c>
      <c r="S46" s="56">
        <v>-1607738.64</v>
      </c>
      <c r="T46" s="56">
        <v>2280594.58</v>
      </c>
      <c r="V46" s="100">
        <v>902133.18</v>
      </c>
      <c r="X46" s="100">
        <v>492.74</v>
      </c>
      <c r="Y46" s="100">
        <v>1100929.2</v>
      </c>
      <c r="AA46" s="127">
        <v>1320655.2</v>
      </c>
      <c r="AD46" s="127">
        <v>590482.56999999995</v>
      </c>
      <c r="AE46" s="127">
        <v>116961.98</v>
      </c>
      <c r="AH46" s="127">
        <v>10000</v>
      </c>
      <c r="AI46" s="77">
        <f t="shared" si="1"/>
        <v>256193.88999999998</v>
      </c>
      <c r="AJ46" s="44">
        <f t="shared" si="2"/>
        <v>57107.69</v>
      </c>
      <c r="AK46" s="32">
        <f t="shared" si="6"/>
        <v>199086.19999999998</v>
      </c>
      <c r="AL46" s="29">
        <f t="shared" si="4"/>
        <v>2003555.12</v>
      </c>
      <c r="AM46" s="47">
        <f t="shared" si="5"/>
        <v>2038099.75</v>
      </c>
      <c r="AN46" s="32">
        <f t="shared" si="0"/>
        <v>-34544.629999999888</v>
      </c>
    </row>
    <row r="47" spans="1:40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56" t="s">
        <v>242</v>
      </c>
      <c r="F47" s="126">
        <v>400164.21</v>
      </c>
      <c r="G47" s="126">
        <v>39000</v>
      </c>
      <c r="H47" s="126">
        <v>4000</v>
      </c>
      <c r="J47" s="56">
        <v>5555031.1200000001</v>
      </c>
      <c r="K47" s="56">
        <v>1407170.14</v>
      </c>
      <c r="N47" s="278">
        <v>12200</v>
      </c>
      <c r="O47" s="278">
        <v>124600</v>
      </c>
      <c r="R47" s="56">
        <v>-1171647.55</v>
      </c>
      <c r="S47" s="56">
        <v>6827394.5700000003</v>
      </c>
      <c r="T47" s="56">
        <v>2114009</v>
      </c>
      <c r="V47" s="100">
        <v>751341.89</v>
      </c>
      <c r="X47" s="100">
        <v>890.28</v>
      </c>
      <c r="Y47" s="100">
        <v>585121.6</v>
      </c>
      <c r="AA47" s="127">
        <v>855821.6</v>
      </c>
      <c r="AD47" s="127">
        <v>557023.79</v>
      </c>
      <c r="AE47" s="127">
        <v>411713.93</v>
      </c>
      <c r="AI47" s="77">
        <f t="shared" si="1"/>
        <v>443164.21</v>
      </c>
      <c r="AJ47" s="44">
        <f t="shared" si="2"/>
        <v>136800</v>
      </c>
      <c r="AK47" s="32">
        <f t="shared" si="6"/>
        <v>306364.21000000002</v>
      </c>
      <c r="AL47" s="29">
        <f t="shared" si="4"/>
        <v>1337353.77</v>
      </c>
      <c r="AM47" s="47">
        <f t="shared" si="5"/>
        <v>1824559.32</v>
      </c>
      <c r="AN47" s="32">
        <f t="shared" si="0"/>
        <v>-487205.55000000005</v>
      </c>
    </row>
    <row r="48" spans="1:40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56" t="s">
        <v>243</v>
      </c>
      <c r="F48" s="126">
        <v>808104.34</v>
      </c>
      <c r="G48" s="126">
        <v>27500</v>
      </c>
      <c r="H48" s="126">
        <v>7496.64</v>
      </c>
      <c r="J48" s="56">
        <v>3414193.99</v>
      </c>
      <c r="K48" s="56">
        <v>798718.03</v>
      </c>
      <c r="N48" s="278">
        <v>12828</v>
      </c>
      <c r="O48" s="278">
        <v>625456</v>
      </c>
      <c r="R48" s="56">
        <v>488987.81</v>
      </c>
      <c r="S48" s="56">
        <v>2968206.59</v>
      </c>
      <c r="T48" s="56">
        <v>1646714.98</v>
      </c>
      <c r="V48" s="100">
        <v>522123.71</v>
      </c>
      <c r="X48" s="100">
        <v>1085.1400000000001</v>
      </c>
      <c r="Y48" s="100">
        <v>745762.5</v>
      </c>
      <c r="AA48" s="127">
        <v>1104138.5</v>
      </c>
      <c r="AC48" s="127">
        <v>15003</v>
      </c>
      <c r="AD48" s="127">
        <v>616361.44999999995</v>
      </c>
      <c r="AE48" s="127">
        <v>204228.78</v>
      </c>
      <c r="AI48" s="77">
        <f t="shared" si="1"/>
        <v>843100.98</v>
      </c>
      <c r="AJ48" s="44">
        <f t="shared" si="2"/>
        <v>638284</v>
      </c>
      <c r="AK48" s="32">
        <f t="shared" si="6"/>
        <v>204816.97999999998</v>
      </c>
      <c r="AL48" s="29">
        <f t="shared" si="4"/>
        <v>1268971.3500000001</v>
      </c>
      <c r="AM48" s="47">
        <f t="shared" si="5"/>
        <v>1939731.73</v>
      </c>
      <c r="AN48" s="32">
        <f t="shared" si="0"/>
        <v>-670760.37999999989</v>
      </c>
    </row>
    <row r="49" spans="1:40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56" t="s">
        <v>244</v>
      </c>
      <c r="F49" s="126">
        <v>799957.06</v>
      </c>
      <c r="G49" s="126">
        <v>0</v>
      </c>
      <c r="H49" s="126">
        <v>7545.42</v>
      </c>
      <c r="J49" s="56">
        <v>1088175.81</v>
      </c>
      <c r="K49" s="56">
        <v>1980035.19</v>
      </c>
      <c r="L49" s="56">
        <v>73999</v>
      </c>
      <c r="M49" s="278">
        <v>0</v>
      </c>
      <c r="N49" s="278">
        <v>12350</v>
      </c>
      <c r="O49" s="278">
        <v>19500</v>
      </c>
      <c r="P49" s="278">
        <v>0</v>
      </c>
      <c r="S49" s="56">
        <v>657830.5</v>
      </c>
      <c r="T49" s="56">
        <v>2273364.33</v>
      </c>
      <c r="V49" s="100">
        <v>510589.37</v>
      </c>
      <c r="X49" s="100">
        <v>3836.66</v>
      </c>
      <c r="Y49" s="100">
        <v>466500</v>
      </c>
      <c r="AA49" s="127">
        <v>788930</v>
      </c>
      <c r="AC49" s="127">
        <v>1024</v>
      </c>
      <c r="AD49" s="127">
        <v>376081.12</v>
      </c>
      <c r="AE49" s="127">
        <v>225454.37</v>
      </c>
      <c r="AI49" s="77">
        <f t="shared" si="1"/>
        <v>807502.4800000001</v>
      </c>
      <c r="AJ49" s="44">
        <f t="shared" si="2"/>
        <v>31850</v>
      </c>
      <c r="AK49" s="32">
        <f t="shared" si="6"/>
        <v>775652.4800000001</v>
      </c>
      <c r="AL49" s="29">
        <f t="shared" si="4"/>
        <v>980926.03</v>
      </c>
      <c r="AM49" s="47">
        <f t="shared" si="5"/>
        <v>1391489.4900000002</v>
      </c>
      <c r="AN49" s="32">
        <f t="shared" si="0"/>
        <v>-410563.4600000002</v>
      </c>
    </row>
    <row r="50" spans="1:40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56" t="s">
        <v>248</v>
      </c>
      <c r="F50" s="126">
        <v>1195390.57</v>
      </c>
      <c r="G50" s="126">
        <v>37814</v>
      </c>
      <c r="H50" s="126">
        <v>0</v>
      </c>
      <c r="J50" s="56">
        <v>280272.51</v>
      </c>
      <c r="K50" s="56">
        <v>706029.68</v>
      </c>
      <c r="M50" s="278">
        <v>0</v>
      </c>
      <c r="N50" s="278">
        <v>0</v>
      </c>
      <c r="O50" s="278">
        <v>638933.34</v>
      </c>
      <c r="S50" s="56">
        <v>55344</v>
      </c>
      <c r="T50" s="56">
        <v>2191305.25</v>
      </c>
      <c r="V50" s="100">
        <v>1140090.28</v>
      </c>
      <c r="X50" s="100">
        <v>1187.01</v>
      </c>
      <c r="Y50" s="100">
        <v>908053.5</v>
      </c>
      <c r="Z50" s="100">
        <v>100000</v>
      </c>
      <c r="AA50" s="127">
        <v>1190253.5</v>
      </c>
      <c r="AB50" s="127">
        <v>15632</v>
      </c>
      <c r="AD50" s="127">
        <v>871956.39</v>
      </c>
      <c r="AE50" s="127">
        <v>176294.88</v>
      </c>
      <c r="AI50" s="77">
        <f t="shared" si="1"/>
        <v>1233204.57</v>
      </c>
      <c r="AJ50" s="44">
        <f t="shared" si="2"/>
        <v>638933.34</v>
      </c>
      <c r="AK50" s="32">
        <f t="shared" si="6"/>
        <v>594271.2300000001</v>
      </c>
      <c r="AL50" s="29">
        <f t="shared" si="4"/>
        <v>2149330.79</v>
      </c>
      <c r="AM50" s="47">
        <f t="shared" si="5"/>
        <v>2254136.77</v>
      </c>
      <c r="AN50" s="32">
        <f t="shared" si="0"/>
        <v>-104805.97999999998</v>
      </c>
    </row>
    <row r="51" spans="1:40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56" t="s">
        <v>249</v>
      </c>
      <c r="F51" s="126">
        <v>1944927.76</v>
      </c>
      <c r="G51" s="126">
        <v>0</v>
      </c>
      <c r="H51" s="126">
        <v>121926.02</v>
      </c>
      <c r="J51" s="56">
        <v>1019312.27</v>
      </c>
      <c r="K51" s="56">
        <v>472233.56</v>
      </c>
      <c r="M51" s="278">
        <v>0</v>
      </c>
      <c r="N51" s="278">
        <v>0</v>
      </c>
      <c r="O51" s="278">
        <v>285725.55</v>
      </c>
      <c r="P51" s="278">
        <v>922.14</v>
      </c>
      <c r="T51" s="56">
        <v>2281491.52</v>
      </c>
      <c r="V51" s="100">
        <v>2741800.03</v>
      </c>
      <c r="W51" s="100">
        <v>35300</v>
      </c>
      <c r="X51" s="100">
        <v>3169.54</v>
      </c>
      <c r="Y51" s="100">
        <v>1511970</v>
      </c>
      <c r="Z51" s="100">
        <v>1750</v>
      </c>
      <c r="AA51" s="127">
        <v>2234290</v>
      </c>
      <c r="AB51" s="127">
        <v>5618</v>
      </c>
      <c r="AD51" s="127">
        <v>1660280.59</v>
      </c>
      <c r="AE51" s="127">
        <v>138128.74</v>
      </c>
      <c r="AI51" s="77">
        <f t="shared" si="1"/>
        <v>2066853.78</v>
      </c>
      <c r="AJ51" s="44">
        <f t="shared" si="2"/>
        <v>286647.69</v>
      </c>
      <c r="AK51" s="32">
        <f t="shared" si="6"/>
        <v>1780206.09</v>
      </c>
      <c r="AL51" s="29">
        <f t="shared" si="4"/>
        <v>4293989.57</v>
      </c>
      <c r="AM51" s="47">
        <f t="shared" si="5"/>
        <v>4038317.33</v>
      </c>
      <c r="AN51" s="32">
        <f t="shared" si="0"/>
        <v>255672.24000000022</v>
      </c>
    </row>
    <row r="52" spans="1:40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56" t="s">
        <v>250</v>
      </c>
      <c r="F52" s="126">
        <v>688968.72</v>
      </c>
      <c r="G52" s="126">
        <v>31800</v>
      </c>
      <c r="H52" s="126">
        <v>25063.53</v>
      </c>
      <c r="J52" s="56">
        <v>460233.88</v>
      </c>
      <c r="K52" s="56">
        <v>526331.86</v>
      </c>
      <c r="M52" s="278">
        <v>0</v>
      </c>
      <c r="N52" s="278">
        <v>0</v>
      </c>
      <c r="O52" s="278">
        <v>0</v>
      </c>
      <c r="P52" s="278">
        <v>1996.12</v>
      </c>
      <c r="S52" s="56">
        <v>1035.6400000000001</v>
      </c>
      <c r="T52" s="56">
        <v>2647377.69</v>
      </c>
      <c r="V52" s="100">
        <v>2255320.9900000002</v>
      </c>
      <c r="X52" s="100">
        <v>872.97</v>
      </c>
      <c r="Y52" s="100">
        <v>813588.2</v>
      </c>
      <c r="AA52" s="127">
        <v>1471616.2</v>
      </c>
      <c r="AB52" s="127">
        <v>18836.45</v>
      </c>
      <c r="AD52" s="127">
        <v>1363331.15</v>
      </c>
      <c r="AE52" s="127">
        <v>165287.07999999999</v>
      </c>
      <c r="AI52" s="77">
        <f t="shared" si="1"/>
        <v>745832.25</v>
      </c>
      <c r="AJ52" s="44">
        <f t="shared" si="2"/>
        <v>1996.12</v>
      </c>
      <c r="AK52" s="32">
        <f t="shared" si="6"/>
        <v>743836.13</v>
      </c>
      <c r="AL52" s="29">
        <f t="shared" si="4"/>
        <v>3069782.16</v>
      </c>
      <c r="AM52" s="47">
        <f t="shared" si="5"/>
        <v>3019070.88</v>
      </c>
      <c r="AN52" s="32">
        <f t="shared" si="0"/>
        <v>50711.280000000261</v>
      </c>
    </row>
    <row r="53" spans="1:40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56" t="s">
        <v>251</v>
      </c>
      <c r="F53" s="126">
        <v>1046506.55</v>
      </c>
      <c r="G53" s="126">
        <v>49580</v>
      </c>
      <c r="H53" s="126">
        <v>75162.789999999994</v>
      </c>
      <c r="J53" s="56">
        <v>421626.66</v>
      </c>
      <c r="K53" s="56">
        <v>441717.24</v>
      </c>
      <c r="M53" s="278">
        <v>0</v>
      </c>
      <c r="N53" s="278">
        <v>0</v>
      </c>
      <c r="O53" s="278">
        <v>380812.64</v>
      </c>
      <c r="P53" s="278">
        <v>1860</v>
      </c>
      <c r="T53" s="56">
        <v>4706462.17</v>
      </c>
      <c r="V53" s="100">
        <v>1484218.01</v>
      </c>
      <c r="X53" s="100">
        <v>1368.61</v>
      </c>
      <c r="Y53" s="100">
        <v>1200904.2</v>
      </c>
      <c r="Z53" s="100">
        <v>159000</v>
      </c>
      <c r="AA53" s="127">
        <v>1445954.2</v>
      </c>
      <c r="AB53" s="127">
        <v>10888</v>
      </c>
      <c r="AD53" s="127">
        <v>867940.49</v>
      </c>
      <c r="AE53" s="127">
        <v>159775.03</v>
      </c>
      <c r="AI53" s="77">
        <f t="shared" si="1"/>
        <v>1171249.3400000001</v>
      </c>
      <c r="AJ53" s="44">
        <f t="shared" si="2"/>
        <v>382672.64000000001</v>
      </c>
      <c r="AK53" s="32">
        <f t="shared" si="6"/>
        <v>788576.70000000007</v>
      </c>
      <c r="AL53" s="29">
        <f t="shared" si="4"/>
        <v>2845490.8200000003</v>
      </c>
      <c r="AM53" s="47">
        <f t="shared" si="5"/>
        <v>2484557.7199999997</v>
      </c>
      <c r="AN53" s="32">
        <f t="shared" si="0"/>
        <v>360933.10000000056</v>
      </c>
    </row>
    <row r="54" spans="1:40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56" t="s">
        <v>255</v>
      </c>
      <c r="F54" s="126">
        <v>485508.68</v>
      </c>
      <c r="G54" s="126">
        <v>0</v>
      </c>
      <c r="H54" s="126">
        <v>43688.3</v>
      </c>
      <c r="J54" s="56">
        <v>1175627.45</v>
      </c>
      <c r="K54" s="56">
        <v>476158.59</v>
      </c>
      <c r="L54" s="56">
        <v>0</v>
      </c>
      <c r="O54" s="278">
        <v>293555</v>
      </c>
      <c r="P54" s="278">
        <v>2792.05</v>
      </c>
      <c r="S54" s="56">
        <v>953281.74</v>
      </c>
      <c r="T54" s="56">
        <v>954921</v>
      </c>
      <c r="V54" s="100">
        <v>1003046.04</v>
      </c>
      <c r="W54" s="100">
        <v>64500</v>
      </c>
      <c r="X54" s="100">
        <v>1269.77</v>
      </c>
      <c r="Y54" s="100">
        <v>707180</v>
      </c>
      <c r="Z54" s="100">
        <v>599934.67000000004</v>
      </c>
      <c r="AA54" s="127">
        <v>1155383</v>
      </c>
      <c r="AB54" s="127">
        <v>890</v>
      </c>
      <c r="AC54" s="127">
        <v>9000</v>
      </c>
      <c r="AD54" s="127">
        <v>975170.2</v>
      </c>
      <c r="AE54" s="127">
        <v>157926.04999999999</v>
      </c>
      <c r="AH54" s="127">
        <v>100000</v>
      </c>
      <c r="AI54" s="77">
        <f t="shared" si="1"/>
        <v>529196.98</v>
      </c>
      <c r="AJ54" s="44">
        <f t="shared" si="2"/>
        <v>296347.05</v>
      </c>
      <c r="AK54" s="32">
        <f t="shared" si="6"/>
        <v>232849.93</v>
      </c>
      <c r="AL54" s="29">
        <f t="shared" si="4"/>
        <v>2375930.48</v>
      </c>
      <c r="AM54" s="47">
        <f t="shared" si="5"/>
        <v>2398369.25</v>
      </c>
      <c r="AN54" s="32">
        <f t="shared" si="0"/>
        <v>-22438.770000000019</v>
      </c>
    </row>
    <row r="55" spans="1:40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56" t="s">
        <v>256</v>
      </c>
      <c r="F55" s="126">
        <v>2547911.2599999998</v>
      </c>
      <c r="G55" s="126">
        <v>83740</v>
      </c>
      <c r="H55" s="126">
        <v>27126</v>
      </c>
      <c r="J55" s="56">
        <v>804143.02</v>
      </c>
      <c r="K55" s="56">
        <v>492582.23</v>
      </c>
      <c r="O55" s="278">
        <v>23908.63</v>
      </c>
      <c r="P55" s="278">
        <v>2242984.02</v>
      </c>
      <c r="S55" s="56">
        <v>740145.36</v>
      </c>
      <c r="T55" s="56">
        <v>2528782.23</v>
      </c>
      <c r="V55" s="100">
        <v>792027.06</v>
      </c>
      <c r="X55" s="100">
        <v>3732.72</v>
      </c>
      <c r="Y55" s="100">
        <v>969260</v>
      </c>
      <c r="Z55" s="100">
        <v>1171494.3600000001</v>
      </c>
      <c r="AA55" s="127">
        <v>1494582</v>
      </c>
      <c r="AB55" s="127">
        <v>59535</v>
      </c>
      <c r="AD55" s="127">
        <v>2787391.56</v>
      </c>
      <c r="AE55" s="127">
        <v>174257.31</v>
      </c>
      <c r="AI55" s="77">
        <f t="shared" si="1"/>
        <v>2658777.2599999998</v>
      </c>
      <c r="AJ55" s="44">
        <f t="shared" si="2"/>
        <v>2266892.65</v>
      </c>
      <c r="AK55" s="32">
        <f t="shared" si="6"/>
        <v>391884.60999999987</v>
      </c>
      <c r="AL55" s="29">
        <f t="shared" si="4"/>
        <v>2936514.14</v>
      </c>
      <c r="AM55" s="47">
        <f t="shared" si="5"/>
        <v>4515765.87</v>
      </c>
      <c r="AN55" s="32">
        <f t="shared" si="0"/>
        <v>-1579251.73</v>
      </c>
    </row>
    <row r="56" spans="1:40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56" t="s">
        <v>257</v>
      </c>
      <c r="F56" s="126">
        <v>264343.26</v>
      </c>
      <c r="G56" s="126">
        <v>20300</v>
      </c>
      <c r="H56" s="126">
        <v>25920.32</v>
      </c>
      <c r="J56" s="56">
        <v>1081877.6599999999</v>
      </c>
      <c r="K56" s="56">
        <v>139015.4</v>
      </c>
      <c r="N56" s="278">
        <v>-4300</v>
      </c>
      <c r="O56" s="278">
        <v>147773</v>
      </c>
      <c r="P56" s="278">
        <v>1497.53</v>
      </c>
      <c r="S56" s="56">
        <v>-878283.71</v>
      </c>
      <c r="T56" s="56">
        <v>2500517.0699999998</v>
      </c>
      <c r="V56" s="100">
        <v>659270.43999999994</v>
      </c>
      <c r="W56" s="100">
        <v>18200</v>
      </c>
      <c r="X56" s="100">
        <v>698.63</v>
      </c>
      <c r="Y56" s="100">
        <v>1026730</v>
      </c>
      <c r="Z56" s="100">
        <v>24300</v>
      </c>
      <c r="AA56" s="127">
        <v>1258458</v>
      </c>
      <c r="AB56" s="127">
        <v>27356</v>
      </c>
      <c r="AD56" s="127">
        <v>539513.42000000004</v>
      </c>
      <c r="AE56" s="127">
        <v>139064.9</v>
      </c>
      <c r="AI56" s="77">
        <f t="shared" si="1"/>
        <v>310563.58</v>
      </c>
      <c r="AJ56" s="44">
        <f t="shared" si="2"/>
        <v>144970.53</v>
      </c>
      <c r="AK56" s="32">
        <f t="shared" si="6"/>
        <v>165593.05000000002</v>
      </c>
      <c r="AL56" s="29">
        <f t="shared" si="4"/>
        <v>1729199.0699999998</v>
      </c>
      <c r="AM56" s="47">
        <f t="shared" si="5"/>
        <v>1964392.3199999998</v>
      </c>
      <c r="AN56" s="32">
        <f t="shared" si="0"/>
        <v>-235193.25</v>
      </c>
    </row>
    <row r="57" spans="1:40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56" t="s">
        <v>258</v>
      </c>
      <c r="F57" s="126">
        <v>451046.44</v>
      </c>
      <c r="G57" s="126">
        <v>0</v>
      </c>
      <c r="H57" s="126">
        <v>22036.799999999999</v>
      </c>
      <c r="J57" s="56">
        <v>649287.77</v>
      </c>
      <c r="K57" s="56">
        <v>531180.81999999995</v>
      </c>
      <c r="O57" s="278">
        <v>346500</v>
      </c>
      <c r="P57" s="278">
        <v>2715.69</v>
      </c>
      <c r="S57" s="56">
        <v>-248291.97</v>
      </c>
      <c r="T57" s="56">
        <v>1946573.94</v>
      </c>
      <c r="V57" s="100">
        <v>1168048.3899999999</v>
      </c>
      <c r="X57" s="100">
        <v>844.81</v>
      </c>
      <c r="Y57" s="100">
        <v>957650</v>
      </c>
      <c r="Z57" s="100">
        <v>55700</v>
      </c>
      <c r="AA57" s="127">
        <v>1528191</v>
      </c>
      <c r="AB57" s="127">
        <v>44659</v>
      </c>
      <c r="AD57" s="127">
        <v>768490.73</v>
      </c>
      <c r="AE57" s="127">
        <v>233636.3</v>
      </c>
      <c r="AI57" s="77">
        <f t="shared" si="1"/>
        <v>473083.24</v>
      </c>
      <c r="AJ57" s="44">
        <f t="shared" si="2"/>
        <v>349215.69</v>
      </c>
      <c r="AK57" s="32">
        <f t="shared" si="6"/>
        <v>123867.54999999999</v>
      </c>
      <c r="AL57" s="29">
        <f t="shared" si="4"/>
        <v>2182243.2000000002</v>
      </c>
      <c r="AM57" s="47">
        <f t="shared" si="5"/>
        <v>2574977.0299999998</v>
      </c>
      <c r="AN57" s="32">
        <f t="shared" si="0"/>
        <v>-392733.82999999961</v>
      </c>
    </row>
    <row r="58" spans="1:40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56" t="s">
        <v>259</v>
      </c>
      <c r="F58" s="126">
        <v>236800.13</v>
      </c>
      <c r="G58" s="126">
        <v>0</v>
      </c>
      <c r="H58" s="126">
        <v>35754.57</v>
      </c>
      <c r="J58" s="56">
        <v>245353.93</v>
      </c>
      <c r="K58" s="56">
        <v>123417.07</v>
      </c>
      <c r="N58" s="278">
        <v>6092</v>
      </c>
      <c r="O58" s="278">
        <v>125600</v>
      </c>
      <c r="P58" s="278">
        <v>434</v>
      </c>
      <c r="S58" s="56">
        <v>-295573.74</v>
      </c>
      <c r="T58" s="56">
        <v>980950.37</v>
      </c>
      <c r="V58" s="100">
        <v>551765.29</v>
      </c>
      <c r="W58" s="100">
        <v>9000</v>
      </c>
      <c r="X58" s="100">
        <v>299.14999999999998</v>
      </c>
      <c r="Y58" s="100">
        <v>900330</v>
      </c>
      <c r="Z58" s="100">
        <v>113500</v>
      </c>
      <c r="AA58" s="127">
        <v>1052983</v>
      </c>
      <c r="AB58" s="127">
        <v>19132</v>
      </c>
      <c r="AD58" s="127">
        <v>625478.43999999994</v>
      </c>
      <c r="AE58" s="127">
        <v>53261.93</v>
      </c>
      <c r="AI58" s="77">
        <f t="shared" si="1"/>
        <v>272554.7</v>
      </c>
      <c r="AJ58" s="44">
        <f t="shared" si="2"/>
        <v>132126</v>
      </c>
      <c r="AK58" s="32">
        <f t="shared" si="6"/>
        <v>140428.70000000001</v>
      </c>
      <c r="AL58" s="29">
        <f t="shared" si="4"/>
        <v>1574894.44</v>
      </c>
      <c r="AM58" s="47">
        <f t="shared" si="5"/>
        <v>1750855.3699999999</v>
      </c>
      <c r="AN58" s="32">
        <f t="shared" si="0"/>
        <v>-175960.92999999993</v>
      </c>
    </row>
    <row r="59" spans="1:40" s="75" customFormat="1" x14ac:dyDescent="0.2">
      <c r="A59" s="124" t="s">
        <v>188</v>
      </c>
      <c r="B59" s="124" t="s">
        <v>253</v>
      </c>
      <c r="C59" s="124">
        <v>1126</v>
      </c>
      <c r="D59" s="124" t="s">
        <v>260</v>
      </c>
      <c r="E59" s="56" t="s">
        <v>260</v>
      </c>
      <c r="F59" s="126">
        <v>54836.39</v>
      </c>
      <c r="G59" s="126">
        <v>0</v>
      </c>
      <c r="H59" s="126">
        <v>16590.61</v>
      </c>
      <c r="I59" s="126"/>
      <c r="J59" s="56">
        <v>1139096.72</v>
      </c>
      <c r="K59" s="56">
        <v>57458.9</v>
      </c>
      <c r="L59" s="56"/>
      <c r="M59" s="278"/>
      <c r="N59" s="278"/>
      <c r="O59" s="278">
        <v>13900</v>
      </c>
      <c r="P59" s="278">
        <v>514</v>
      </c>
      <c r="Q59" s="56"/>
      <c r="R59" s="56"/>
      <c r="S59" s="56">
        <v>-142893.22</v>
      </c>
      <c r="T59" s="56">
        <v>1692734.22</v>
      </c>
      <c r="U59" s="100"/>
      <c r="V59" s="100">
        <v>382405.81</v>
      </c>
      <c r="W59" s="100"/>
      <c r="X59" s="100">
        <v>390.59</v>
      </c>
      <c r="Y59" s="100">
        <v>691720</v>
      </c>
      <c r="Z59" s="100">
        <v>9582</v>
      </c>
      <c r="AA59" s="127">
        <v>804573</v>
      </c>
      <c r="AB59" s="127">
        <v>11160</v>
      </c>
      <c r="AC59" s="127"/>
      <c r="AD59" s="127">
        <v>348743.62</v>
      </c>
      <c r="AE59" s="127">
        <v>115650.16</v>
      </c>
      <c r="AF59" s="127"/>
      <c r="AG59" s="127"/>
      <c r="AH59" s="127">
        <v>100000</v>
      </c>
      <c r="AI59" s="77">
        <f t="shared" si="1"/>
        <v>71427</v>
      </c>
      <c r="AJ59" s="44">
        <f t="shared" si="2"/>
        <v>14414</v>
      </c>
      <c r="AK59" s="32">
        <f t="shared" si="6"/>
        <v>57013</v>
      </c>
      <c r="AL59" s="29">
        <f t="shared" si="4"/>
        <v>1084098.3999999999</v>
      </c>
      <c r="AM59" s="47">
        <f t="shared" si="5"/>
        <v>1380126.78</v>
      </c>
      <c r="AN59" s="32">
        <f t="shared" si="0"/>
        <v>-296028.38000000012</v>
      </c>
    </row>
    <row r="60" spans="1:40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56" t="s">
        <v>264</v>
      </c>
      <c r="F60" s="126">
        <v>477534.18</v>
      </c>
      <c r="G60" s="126">
        <v>19695</v>
      </c>
      <c r="H60" s="126">
        <v>12572.23</v>
      </c>
      <c r="J60" s="56">
        <v>874746.74</v>
      </c>
      <c r="K60" s="56">
        <v>-450581.21</v>
      </c>
      <c r="M60" s="278">
        <v>49591</v>
      </c>
      <c r="N60" s="278">
        <v>81923.37</v>
      </c>
      <c r="O60" s="278">
        <v>250319</v>
      </c>
      <c r="V60" s="100">
        <v>1178144</v>
      </c>
      <c r="X60" s="100">
        <v>396.15</v>
      </c>
      <c r="Y60" s="100">
        <v>632483.1</v>
      </c>
      <c r="AA60" s="127">
        <v>1124005.06</v>
      </c>
      <c r="AB60" s="127">
        <v>5840</v>
      </c>
      <c r="AC60" s="127">
        <v>17156</v>
      </c>
      <c r="AD60" s="127">
        <v>569715.74</v>
      </c>
      <c r="AE60" s="127">
        <v>184182.66</v>
      </c>
      <c r="AI60" s="77">
        <f t="shared" si="1"/>
        <v>509801.41</v>
      </c>
      <c r="AJ60" s="44">
        <f t="shared" si="2"/>
        <v>381833.37</v>
      </c>
      <c r="AK60" s="32">
        <f t="shared" si="6"/>
        <v>127968.03999999998</v>
      </c>
      <c r="AL60" s="29">
        <f t="shared" si="4"/>
        <v>1811023.25</v>
      </c>
      <c r="AM60" s="47">
        <f t="shared" si="5"/>
        <v>1900899.46</v>
      </c>
      <c r="AN60" s="32">
        <f t="shared" si="0"/>
        <v>-89876.209999999963</v>
      </c>
    </row>
    <row r="61" spans="1:40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56" t="s">
        <v>265</v>
      </c>
      <c r="F61" s="126">
        <v>898311.92</v>
      </c>
      <c r="G61" s="126">
        <v>131624</v>
      </c>
      <c r="H61" s="126">
        <v>128334.54</v>
      </c>
      <c r="J61" s="56">
        <v>744927.77</v>
      </c>
      <c r="K61" s="56">
        <v>-39477.58</v>
      </c>
      <c r="M61" s="278">
        <v>65885</v>
      </c>
      <c r="N61" s="278">
        <v>8825</v>
      </c>
      <c r="O61" s="278">
        <v>107863</v>
      </c>
      <c r="P61" s="278">
        <v>9966</v>
      </c>
      <c r="S61" s="56">
        <v>95260.28</v>
      </c>
      <c r="T61" s="56">
        <v>1549075.07</v>
      </c>
      <c r="U61" s="100">
        <v>159.38999999999999</v>
      </c>
      <c r="V61" s="100">
        <v>1659670.07</v>
      </c>
      <c r="W61" s="100">
        <v>216587</v>
      </c>
      <c r="X61" s="100">
        <v>1092.5</v>
      </c>
      <c r="Y61" s="100">
        <v>854186.6</v>
      </c>
      <c r="Z61" s="100">
        <v>231800</v>
      </c>
      <c r="AA61" s="127">
        <v>1162276.6000000001</v>
      </c>
      <c r="AD61" s="127">
        <v>1034804.66</v>
      </c>
      <c r="AE61" s="127">
        <v>372464.09</v>
      </c>
      <c r="AI61" s="77">
        <f t="shared" si="1"/>
        <v>1158270.46</v>
      </c>
      <c r="AJ61" s="44">
        <f t="shared" si="2"/>
        <v>192539</v>
      </c>
      <c r="AK61" s="32">
        <f t="shared" si="6"/>
        <v>965731.46</v>
      </c>
      <c r="AL61" s="29">
        <f t="shared" si="4"/>
        <v>2963495.56</v>
      </c>
      <c r="AM61" s="47">
        <f t="shared" si="5"/>
        <v>2569545.35</v>
      </c>
      <c r="AN61" s="32">
        <f t="shared" si="0"/>
        <v>393950.20999999996</v>
      </c>
    </row>
    <row r="62" spans="1:40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56" t="s">
        <v>266</v>
      </c>
      <c r="F62" s="126">
        <v>722146.23</v>
      </c>
      <c r="G62" s="126">
        <v>881031</v>
      </c>
      <c r="H62" s="126">
        <v>65553.509999999995</v>
      </c>
      <c r="J62" s="56">
        <v>63579.9</v>
      </c>
      <c r="K62" s="56">
        <v>180498.57</v>
      </c>
      <c r="N62" s="278">
        <v>85925</v>
      </c>
      <c r="O62" s="278">
        <v>578170</v>
      </c>
      <c r="P62" s="278">
        <v>895001.68</v>
      </c>
      <c r="T62" s="56">
        <v>3406179.86</v>
      </c>
      <c r="V62" s="100">
        <v>1457037.47</v>
      </c>
      <c r="X62" s="100">
        <v>321.64</v>
      </c>
      <c r="Y62" s="100">
        <v>930995.8</v>
      </c>
      <c r="Z62" s="100">
        <v>182400</v>
      </c>
      <c r="AA62" s="127">
        <v>1451755.8</v>
      </c>
      <c r="AD62" s="127">
        <v>1059866.69</v>
      </c>
      <c r="AE62" s="127">
        <v>146198.79</v>
      </c>
      <c r="AI62" s="77">
        <f t="shared" si="1"/>
        <v>1668730.74</v>
      </c>
      <c r="AJ62" s="44">
        <f t="shared" si="2"/>
        <v>1559096.6800000002</v>
      </c>
      <c r="AK62" s="32">
        <f t="shared" si="6"/>
        <v>109634.05999999982</v>
      </c>
      <c r="AL62" s="29">
        <f t="shared" si="4"/>
        <v>2570754.91</v>
      </c>
      <c r="AM62" s="47">
        <f t="shared" si="5"/>
        <v>2657821.2800000003</v>
      </c>
      <c r="AN62" s="32">
        <f t="shared" si="0"/>
        <v>-87066.370000000112</v>
      </c>
    </row>
    <row r="63" spans="1:40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56" t="s">
        <v>267</v>
      </c>
      <c r="F63" s="126">
        <v>334445.28999999998</v>
      </c>
      <c r="G63" s="126">
        <v>21175</v>
      </c>
      <c r="H63" s="126">
        <v>35093.51</v>
      </c>
      <c r="J63" s="56">
        <v>224015.02</v>
      </c>
      <c r="K63" s="56">
        <v>155709.67000000001</v>
      </c>
      <c r="M63" s="278">
        <v>0</v>
      </c>
      <c r="N63" s="278">
        <v>13325</v>
      </c>
      <c r="O63" s="278">
        <v>126823</v>
      </c>
      <c r="T63" s="56">
        <v>1679166.57</v>
      </c>
      <c r="V63" s="100">
        <v>1221606.06</v>
      </c>
      <c r="X63" s="100">
        <v>316.01</v>
      </c>
      <c r="Y63" s="100">
        <v>83969.600000000006</v>
      </c>
      <c r="AA63" s="127">
        <v>313409.59999999998</v>
      </c>
      <c r="AC63" s="127">
        <v>15696</v>
      </c>
      <c r="AD63" s="127">
        <v>645932.01</v>
      </c>
      <c r="AE63" s="127">
        <v>141161.78</v>
      </c>
      <c r="AI63" s="77">
        <f t="shared" si="1"/>
        <v>390713.8</v>
      </c>
      <c r="AJ63" s="44">
        <f t="shared" si="2"/>
        <v>140148</v>
      </c>
      <c r="AK63" s="32">
        <f t="shared" si="6"/>
        <v>250565.8</v>
      </c>
      <c r="AL63" s="29">
        <f t="shared" si="4"/>
        <v>1305891.6700000002</v>
      </c>
      <c r="AM63" s="47">
        <f t="shared" si="5"/>
        <v>1116199.3899999999</v>
      </c>
      <c r="AN63" s="32">
        <f t="shared" si="0"/>
        <v>189692.28000000026</v>
      </c>
    </row>
    <row r="64" spans="1:40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56" t="s">
        <v>268</v>
      </c>
      <c r="F64" s="126">
        <v>495995.91</v>
      </c>
      <c r="G64" s="126">
        <v>2613</v>
      </c>
      <c r="H64" s="126">
        <v>15044.42</v>
      </c>
      <c r="J64" s="56">
        <v>568184.82999999996</v>
      </c>
      <c r="K64" s="56">
        <v>273536.46999999997</v>
      </c>
      <c r="M64" s="278">
        <v>0</v>
      </c>
      <c r="N64" s="278">
        <v>31925</v>
      </c>
      <c r="O64" s="278">
        <v>266041</v>
      </c>
      <c r="P64" s="278">
        <v>12400</v>
      </c>
      <c r="T64" s="56">
        <v>1290095.46</v>
      </c>
      <c r="V64" s="100">
        <v>1393877.58</v>
      </c>
      <c r="X64" s="100">
        <v>231.96</v>
      </c>
      <c r="Y64" s="100">
        <v>576279</v>
      </c>
      <c r="Z64" s="100">
        <v>111400</v>
      </c>
      <c r="AA64" s="127">
        <v>1006049</v>
      </c>
      <c r="AD64" s="127">
        <v>682960.96</v>
      </c>
      <c r="AE64" s="127">
        <v>107779.73</v>
      </c>
      <c r="AI64" s="77">
        <f t="shared" si="1"/>
        <v>513653.32999999996</v>
      </c>
      <c r="AJ64" s="44">
        <f t="shared" si="2"/>
        <v>310366</v>
      </c>
      <c r="AK64" s="32">
        <f t="shared" si="6"/>
        <v>203287.32999999996</v>
      </c>
      <c r="AL64" s="29">
        <f t="shared" si="4"/>
        <v>2081788.54</v>
      </c>
      <c r="AM64" s="47">
        <f t="shared" si="5"/>
        <v>1796789.69</v>
      </c>
      <c r="AN64" s="32">
        <f t="shared" si="0"/>
        <v>284998.85000000009</v>
      </c>
    </row>
    <row r="65" spans="1:40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56" t="s">
        <v>269</v>
      </c>
      <c r="F65" s="126">
        <v>755687.15</v>
      </c>
      <c r="G65" s="126">
        <v>0</v>
      </c>
      <c r="H65" s="126">
        <v>26135.37</v>
      </c>
      <c r="J65" s="56">
        <v>83506.77</v>
      </c>
      <c r="K65" s="56">
        <v>130209.77</v>
      </c>
      <c r="M65" s="278">
        <v>14873</v>
      </c>
      <c r="N65" s="278">
        <v>159500</v>
      </c>
      <c r="O65" s="278">
        <v>300866</v>
      </c>
      <c r="P65" s="278">
        <v>4975</v>
      </c>
      <c r="S65" s="56">
        <v>-1474426.49</v>
      </c>
      <c r="T65" s="56">
        <v>2056145.55</v>
      </c>
      <c r="V65" s="100">
        <v>1443658.71</v>
      </c>
      <c r="X65" s="100">
        <v>799.51</v>
      </c>
      <c r="Y65" s="100">
        <v>1420803</v>
      </c>
      <c r="Z65" s="100">
        <v>7500</v>
      </c>
      <c r="AA65" s="127">
        <v>1871493</v>
      </c>
      <c r="AC65" s="127">
        <v>15448</v>
      </c>
      <c r="AD65" s="127">
        <v>649245.69999999995</v>
      </c>
      <c r="AE65" s="127">
        <v>257762.52</v>
      </c>
      <c r="AI65" s="77">
        <f t="shared" si="1"/>
        <v>781822.52</v>
      </c>
      <c r="AJ65" s="44">
        <f t="shared" si="2"/>
        <v>480214</v>
      </c>
      <c r="AK65" s="32">
        <f t="shared" si="6"/>
        <v>301608.52</v>
      </c>
      <c r="AL65" s="29">
        <f t="shared" si="4"/>
        <v>2872761.2199999997</v>
      </c>
      <c r="AM65" s="47">
        <f t="shared" si="5"/>
        <v>2793949.22</v>
      </c>
      <c r="AN65" s="32">
        <f t="shared" si="0"/>
        <v>78811.999999999534</v>
      </c>
    </row>
    <row r="66" spans="1:40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56" t="s">
        <v>273</v>
      </c>
      <c r="F66" s="126">
        <v>555403.14</v>
      </c>
      <c r="G66" s="126">
        <v>28070</v>
      </c>
      <c r="H66" s="126">
        <v>106411.77</v>
      </c>
      <c r="J66" s="56">
        <v>834706.73</v>
      </c>
      <c r="K66" s="56">
        <v>535949.87</v>
      </c>
      <c r="M66" s="278">
        <v>12810</v>
      </c>
      <c r="N66" s="278">
        <v>22276.93</v>
      </c>
      <c r="O66" s="278">
        <v>300540</v>
      </c>
      <c r="P66" s="278">
        <v>12573.1</v>
      </c>
      <c r="S66" s="56">
        <v>-233564.22</v>
      </c>
      <c r="T66" s="56">
        <v>2912713.08</v>
      </c>
      <c r="V66" s="100">
        <v>1551985.07</v>
      </c>
      <c r="W66" s="100">
        <v>284051</v>
      </c>
      <c r="X66" s="100">
        <v>1251.49</v>
      </c>
      <c r="Z66" s="100">
        <v>20000</v>
      </c>
      <c r="AA66" s="127">
        <v>665050</v>
      </c>
      <c r="AD66" s="127">
        <v>1580962.37</v>
      </c>
      <c r="AE66" s="127">
        <v>259441.69</v>
      </c>
      <c r="AI66" s="77">
        <f t="shared" si="1"/>
        <v>689884.91</v>
      </c>
      <c r="AJ66" s="44">
        <f t="shared" si="2"/>
        <v>348200.02999999997</v>
      </c>
      <c r="AK66" s="32">
        <f t="shared" si="6"/>
        <v>341684.88000000006</v>
      </c>
      <c r="AL66" s="29">
        <f t="shared" si="4"/>
        <v>1857287.56</v>
      </c>
      <c r="AM66" s="47">
        <f t="shared" si="5"/>
        <v>2505454.06</v>
      </c>
      <c r="AN66" s="32">
        <f t="shared" si="0"/>
        <v>-648166.5</v>
      </c>
    </row>
    <row r="67" spans="1:40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56" t="s">
        <v>274</v>
      </c>
      <c r="F67" s="126">
        <v>580841.6</v>
      </c>
      <c r="G67" s="126">
        <v>0</v>
      </c>
      <c r="H67" s="126">
        <v>53033.35</v>
      </c>
      <c r="J67" s="56">
        <v>924471.35</v>
      </c>
      <c r="K67" s="56">
        <v>617829.66</v>
      </c>
      <c r="M67" s="278">
        <v>18700</v>
      </c>
      <c r="N67" s="278">
        <v>56097.09</v>
      </c>
      <c r="O67" s="278">
        <v>60000</v>
      </c>
      <c r="P67" s="278">
        <v>2140</v>
      </c>
      <c r="S67" s="56">
        <v>617920.51</v>
      </c>
      <c r="T67" s="56">
        <v>1364480.05</v>
      </c>
      <c r="V67" s="100">
        <v>1364601.02</v>
      </c>
      <c r="W67" s="100">
        <v>23616</v>
      </c>
      <c r="X67" s="100">
        <v>877.4</v>
      </c>
      <c r="AA67" s="127">
        <v>477180</v>
      </c>
      <c r="AD67" s="127">
        <v>677163.76</v>
      </c>
      <c r="AE67" s="127">
        <v>178830.83</v>
      </c>
      <c r="AI67" s="77">
        <f t="shared" si="1"/>
        <v>633874.94999999995</v>
      </c>
      <c r="AJ67" s="44">
        <f t="shared" si="2"/>
        <v>136937.09</v>
      </c>
      <c r="AK67" s="32">
        <f t="shared" si="6"/>
        <v>496937.86</v>
      </c>
      <c r="AL67" s="29">
        <f t="shared" si="4"/>
        <v>1389094.42</v>
      </c>
      <c r="AM67" s="47">
        <f t="shared" si="5"/>
        <v>1333174.5900000001</v>
      </c>
      <c r="AN67" s="32">
        <f t="shared" si="0"/>
        <v>55919.829999999842</v>
      </c>
    </row>
    <row r="68" spans="1:40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56" t="s">
        <v>275</v>
      </c>
      <c r="F68" s="126">
        <v>107815.89</v>
      </c>
      <c r="G68" s="126">
        <v>0</v>
      </c>
      <c r="H68" s="126">
        <v>8511.74</v>
      </c>
      <c r="J68" s="56">
        <v>925143</v>
      </c>
      <c r="K68" s="56">
        <v>324629.23</v>
      </c>
      <c r="M68" s="278">
        <v>14100</v>
      </c>
      <c r="N68" s="278">
        <v>15584.2</v>
      </c>
      <c r="P68" s="278">
        <v>1795.55</v>
      </c>
      <c r="R68" s="56">
        <v>-729998.35</v>
      </c>
      <c r="T68" s="56">
        <v>2067672.51</v>
      </c>
      <c r="V68" s="100">
        <v>1008275.51</v>
      </c>
      <c r="W68" s="100">
        <v>23616</v>
      </c>
      <c r="X68" s="100">
        <v>326.51</v>
      </c>
      <c r="AA68" s="127">
        <v>215280</v>
      </c>
      <c r="AD68" s="127">
        <v>534896.22</v>
      </c>
      <c r="AE68" s="127">
        <v>203277.85</v>
      </c>
      <c r="AH68" s="127">
        <v>10000</v>
      </c>
      <c r="AI68" s="77">
        <f t="shared" si="1"/>
        <v>116327.63</v>
      </c>
      <c r="AJ68" s="44">
        <f t="shared" si="2"/>
        <v>31479.75</v>
      </c>
      <c r="AK68" s="32">
        <f t="shared" si="6"/>
        <v>84847.88</v>
      </c>
      <c r="AL68" s="29">
        <f t="shared" si="4"/>
        <v>1032218.02</v>
      </c>
      <c r="AM68" s="47">
        <f t="shared" si="5"/>
        <v>963454.07</v>
      </c>
      <c r="AN68" s="32">
        <f t="shared" si="0"/>
        <v>68763.95000000007</v>
      </c>
    </row>
    <row r="69" spans="1:40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56" t="s">
        <v>276</v>
      </c>
      <c r="F69" s="126">
        <v>399952.66</v>
      </c>
      <c r="G69" s="126">
        <v>0</v>
      </c>
      <c r="H69" s="126">
        <v>7528.19</v>
      </c>
      <c r="J69" s="56">
        <v>837419.02</v>
      </c>
      <c r="K69" s="56">
        <v>643112.92000000004</v>
      </c>
      <c r="M69" s="278">
        <v>2050</v>
      </c>
      <c r="N69" s="278">
        <v>56329.5</v>
      </c>
      <c r="S69" s="56">
        <v>-466933.72</v>
      </c>
      <c r="T69" s="56">
        <v>2226508.67</v>
      </c>
      <c r="V69" s="100">
        <v>1363519.38</v>
      </c>
      <c r="X69" s="100">
        <v>505.79</v>
      </c>
      <c r="Y69" s="100">
        <v>135000</v>
      </c>
      <c r="Z69" s="100">
        <v>8000</v>
      </c>
      <c r="AA69" s="127">
        <v>418976</v>
      </c>
      <c r="AC69" s="127">
        <v>10422</v>
      </c>
      <c r="AD69" s="127">
        <v>641914.59</v>
      </c>
      <c r="AE69" s="127">
        <v>229542.24</v>
      </c>
      <c r="AI69" s="77">
        <f t="shared" si="1"/>
        <v>407480.85</v>
      </c>
      <c r="AJ69" s="44">
        <f t="shared" si="2"/>
        <v>58379.5</v>
      </c>
      <c r="AK69" s="32">
        <f t="shared" si="6"/>
        <v>349101.35</v>
      </c>
      <c r="AL69" s="29">
        <f t="shared" si="4"/>
        <v>1507025.17</v>
      </c>
      <c r="AM69" s="47">
        <f t="shared" si="5"/>
        <v>1300854.8299999998</v>
      </c>
      <c r="AN69" s="32">
        <f t="shared" ref="AN69:AN70" si="7">AL69-AM69</f>
        <v>206170.34000000008</v>
      </c>
    </row>
    <row r="70" spans="1:40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56" t="s">
        <v>277</v>
      </c>
      <c r="F70" s="126">
        <v>351280.83</v>
      </c>
      <c r="G70" s="126">
        <v>30000</v>
      </c>
      <c r="H70" s="126">
        <v>31413.39</v>
      </c>
      <c r="J70" s="56">
        <v>539946.61</v>
      </c>
      <c r="K70" s="56">
        <v>861411.78</v>
      </c>
      <c r="M70" s="278">
        <v>22530</v>
      </c>
      <c r="N70" s="278">
        <v>16352.56</v>
      </c>
      <c r="O70" s="278">
        <v>47510</v>
      </c>
      <c r="P70" s="278">
        <v>188.3</v>
      </c>
      <c r="S70" s="56">
        <v>648.83000000000004</v>
      </c>
      <c r="T70" s="56">
        <v>2114406.96</v>
      </c>
      <c r="V70" s="100">
        <v>1665983.2</v>
      </c>
      <c r="X70" s="100">
        <v>1485.99</v>
      </c>
      <c r="AA70" s="127">
        <v>490016</v>
      </c>
      <c r="AC70" s="127">
        <v>5408</v>
      </c>
      <c r="AD70" s="127">
        <v>874223.17</v>
      </c>
      <c r="AE70" s="127">
        <v>268756.67</v>
      </c>
      <c r="AH70" s="127">
        <v>10000</v>
      </c>
      <c r="AI70" s="77">
        <f t="shared" ref="AI70" si="8">SUM(F70:I70)</f>
        <v>412694.22000000003</v>
      </c>
      <c r="AJ70" s="44">
        <f t="shared" ref="AJ70" si="9">SUM(M70:P70)</f>
        <v>86580.86</v>
      </c>
      <c r="AK70" s="32">
        <f t="shared" si="6"/>
        <v>326113.36000000004</v>
      </c>
      <c r="AL70" s="29">
        <f t="shared" ref="AL70" si="10">SUM(U70:Z70)</f>
        <v>1667469.19</v>
      </c>
      <c r="AM70" s="47">
        <f t="shared" ref="AM70" si="11">SUM(AA70:AH70)</f>
        <v>1648403.8399999999</v>
      </c>
      <c r="AN70" s="32">
        <f t="shared" si="7"/>
        <v>19065.350000000093</v>
      </c>
    </row>
    <row r="71" spans="1:40" x14ac:dyDescent="0.2">
      <c r="AJ71" s="44"/>
      <c r="AL71" s="29"/>
      <c r="AM71" s="47"/>
    </row>
    <row r="72" spans="1:40" x14ac:dyDescent="0.2">
      <c r="AJ72" s="44"/>
      <c r="AL72" s="29"/>
      <c r="AM72" s="47"/>
    </row>
    <row r="73" spans="1:40" x14ac:dyDescent="0.2">
      <c r="AJ73" s="44"/>
      <c r="AL73" s="29"/>
      <c r="AM73" s="47"/>
    </row>
    <row r="74" spans="1:40" x14ac:dyDescent="0.2">
      <c r="AJ74" s="44"/>
      <c r="AL74" s="29"/>
      <c r="AM74" s="47"/>
    </row>
    <row r="75" spans="1:40" x14ac:dyDescent="0.2">
      <c r="AJ75" s="44"/>
      <c r="AL75" s="29"/>
      <c r="AM75" s="47"/>
    </row>
    <row r="76" spans="1:40" x14ac:dyDescent="0.2">
      <c r="AJ76" s="44"/>
      <c r="AL76" s="29"/>
      <c r="AM76" s="47"/>
    </row>
    <row r="77" spans="1:40" x14ac:dyDescent="0.2">
      <c r="AJ77" s="44"/>
      <c r="AL77" s="29"/>
      <c r="AM77" s="47"/>
    </row>
    <row r="78" spans="1:40" x14ac:dyDescent="0.2">
      <c r="AJ78" s="44"/>
      <c r="AL78" s="29"/>
      <c r="AM78" s="47"/>
    </row>
    <row r="79" spans="1:40" x14ac:dyDescent="0.2">
      <c r="AJ79" s="44"/>
      <c r="AL79" s="29"/>
      <c r="AM79" s="47"/>
    </row>
    <row r="80" spans="1:40" x14ac:dyDescent="0.2">
      <c r="AJ80" s="44"/>
      <c r="AL80" s="29"/>
      <c r="AM80" s="47"/>
    </row>
    <row r="81" spans="36:39" x14ac:dyDescent="0.2">
      <c r="AJ81" s="44"/>
      <c r="AL81" s="29"/>
      <c r="AM81" s="47"/>
    </row>
    <row r="82" spans="36:39" x14ac:dyDescent="0.2">
      <c r="AJ82" s="44"/>
      <c r="AL82" s="29"/>
      <c r="AM82" s="47"/>
    </row>
    <row r="83" spans="36:39" x14ac:dyDescent="0.2">
      <c r="AJ83" s="44"/>
      <c r="AL83" s="29"/>
      <c r="AM83" s="47"/>
    </row>
    <row r="84" spans="36:39" x14ac:dyDescent="0.2">
      <c r="AJ84" s="44"/>
      <c r="AL84" s="29"/>
      <c r="AM84" s="47"/>
    </row>
    <row r="85" spans="36:39" x14ac:dyDescent="0.2">
      <c r="AJ85" s="44"/>
      <c r="AL85" s="29"/>
      <c r="AM85" s="47"/>
    </row>
    <row r="86" spans="36:39" x14ac:dyDescent="0.2">
      <c r="AJ86" s="44"/>
      <c r="AL86" s="29"/>
      <c r="AM86" s="47"/>
    </row>
    <row r="87" spans="36:39" x14ac:dyDescent="0.2">
      <c r="AJ87" s="44"/>
      <c r="AL87" s="29"/>
      <c r="AM87" s="47"/>
    </row>
    <row r="88" spans="36:39" x14ac:dyDescent="0.2">
      <c r="AJ88" s="44"/>
      <c r="AL88" s="29"/>
      <c r="AM88" s="47"/>
    </row>
    <row r="89" spans="36:39" x14ac:dyDescent="0.2">
      <c r="AJ89" s="44"/>
      <c r="AL89" s="29"/>
      <c r="AM89" s="47"/>
    </row>
    <row r="90" spans="36:39" x14ac:dyDescent="0.2">
      <c r="AJ90" s="44"/>
      <c r="AL90" s="29"/>
      <c r="AM90" s="47"/>
    </row>
    <row r="91" spans="36:39" x14ac:dyDescent="0.2">
      <c r="AJ91" s="44"/>
      <c r="AL91" s="29"/>
      <c r="AM91" s="47"/>
    </row>
    <row r="92" spans="36:39" x14ac:dyDescent="0.2">
      <c r="AJ92" s="44"/>
      <c r="AL92" s="29"/>
      <c r="AM92" s="47"/>
    </row>
    <row r="93" spans="36:39" x14ac:dyDescent="0.2">
      <c r="AJ93" s="44"/>
      <c r="AL93" s="29"/>
      <c r="AM93" s="47"/>
    </row>
    <row r="94" spans="36:39" x14ac:dyDescent="0.2">
      <c r="AJ94" s="44"/>
      <c r="AL94" s="29"/>
      <c r="AM94" s="47"/>
    </row>
    <row r="95" spans="36:39" x14ac:dyDescent="0.2">
      <c r="AJ95" s="44"/>
      <c r="AL95" s="29"/>
      <c r="AM95" s="47"/>
    </row>
    <row r="96" spans="36:39" x14ac:dyDescent="0.2">
      <c r="AJ96" s="44"/>
      <c r="AL96" s="29"/>
      <c r="AM96" s="47"/>
    </row>
    <row r="97" spans="36:39" x14ac:dyDescent="0.2">
      <c r="AJ97" s="44"/>
      <c r="AL97" s="29"/>
      <c r="AM97" s="47"/>
    </row>
    <row r="98" spans="36:39" x14ac:dyDescent="0.2">
      <c r="AJ98" s="44"/>
      <c r="AL98" s="29"/>
      <c r="AM98" s="47"/>
    </row>
    <row r="99" spans="36:39" x14ac:dyDescent="0.2">
      <c r="AJ99" s="44"/>
      <c r="AL99" s="29"/>
      <c r="AM99" s="47"/>
    </row>
    <row r="100" spans="36:39" x14ac:dyDescent="0.2">
      <c r="AJ100" s="44"/>
      <c r="AL100" s="29"/>
      <c r="AM100" s="47"/>
    </row>
    <row r="101" spans="36:39" x14ac:dyDescent="0.2">
      <c r="AJ101" s="44"/>
      <c r="AL101" s="29"/>
      <c r="AM101" s="47"/>
    </row>
    <row r="102" spans="36:39" x14ac:dyDescent="0.2">
      <c r="AJ102" s="44"/>
      <c r="AL102" s="29"/>
      <c r="AM102" s="47"/>
    </row>
    <row r="103" spans="36:39" x14ac:dyDescent="0.2">
      <c r="AJ103" s="44"/>
      <c r="AL103" s="29"/>
      <c r="AM103" s="47"/>
    </row>
    <row r="104" spans="36:39" x14ac:dyDescent="0.2">
      <c r="AJ104" s="44"/>
      <c r="AL104" s="29"/>
      <c r="AM104" s="47"/>
    </row>
    <row r="105" spans="36:39" x14ac:dyDescent="0.2">
      <c r="AJ105" s="44"/>
      <c r="AL105" s="29"/>
      <c r="AM105" s="47"/>
    </row>
    <row r="106" spans="36:39" x14ac:dyDescent="0.2">
      <c r="AJ106" s="44"/>
      <c r="AL106" s="29"/>
      <c r="AM106" s="47"/>
    </row>
    <row r="107" spans="36:39" x14ac:dyDescent="0.2">
      <c r="AJ107" s="44"/>
      <c r="AL107" s="29"/>
      <c r="AM107" s="47"/>
    </row>
    <row r="108" spans="36:39" x14ac:dyDescent="0.2">
      <c r="AJ108" s="44"/>
      <c r="AL108" s="29"/>
      <c r="AM108" s="47"/>
    </row>
    <row r="109" spans="36:39" x14ac:dyDescent="0.2">
      <c r="AJ109" s="44"/>
      <c r="AL109" s="29"/>
      <c r="AM109" s="47"/>
    </row>
    <row r="110" spans="36:39" x14ac:dyDescent="0.2">
      <c r="AJ110" s="44"/>
      <c r="AL110" s="29"/>
      <c r="AM110" s="47"/>
    </row>
    <row r="111" spans="36:39" x14ac:dyDescent="0.2">
      <c r="AJ111" s="44"/>
      <c r="AL111" s="29"/>
      <c r="AM111" s="47"/>
    </row>
    <row r="112" spans="36:39" x14ac:dyDescent="0.2">
      <c r="AJ112" s="44"/>
      <c r="AL112" s="29"/>
      <c r="AM112" s="47"/>
    </row>
    <row r="113" spans="36:39" x14ac:dyDescent="0.2">
      <c r="AJ113" s="44"/>
      <c r="AL113" s="29"/>
      <c r="AM113" s="47"/>
    </row>
    <row r="114" spans="36:39" x14ac:dyDescent="0.2">
      <c r="AJ114" s="44"/>
      <c r="AL114" s="29"/>
      <c r="AM114" s="47"/>
    </row>
    <row r="115" spans="36:39" x14ac:dyDescent="0.2">
      <c r="AJ115" s="44"/>
      <c r="AL115" s="29"/>
      <c r="AM115" s="47"/>
    </row>
    <row r="116" spans="36:39" x14ac:dyDescent="0.2">
      <c r="AJ116" s="44"/>
      <c r="AL116" s="29"/>
      <c r="AM116" s="47"/>
    </row>
    <row r="117" spans="36:39" x14ac:dyDescent="0.2">
      <c r="AJ117" s="44"/>
      <c r="AL117" s="29"/>
      <c r="AM117" s="47"/>
    </row>
    <row r="118" spans="36:39" x14ac:dyDescent="0.2">
      <c r="AJ118" s="44"/>
      <c r="AL118" s="29"/>
      <c r="AM118" s="47"/>
    </row>
    <row r="119" spans="36:39" x14ac:dyDescent="0.2">
      <c r="AJ119" s="44"/>
      <c r="AL119" s="29"/>
      <c r="AM119" s="47"/>
    </row>
    <row r="120" spans="36:39" x14ac:dyDescent="0.2">
      <c r="AJ120" s="44"/>
      <c r="AL120" s="29"/>
      <c r="AM120" s="47"/>
    </row>
    <row r="121" spans="36:39" x14ac:dyDescent="0.2">
      <c r="AJ121" s="44"/>
      <c r="AL121" s="29"/>
      <c r="AM121" s="47"/>
    </row>
    <row r="122" spans="36:39" x14ac:dyDescent="0.2">
      <c r="AJ122" s="44"/>
      <c r="AL122" s="29"/>
      <c r="AM122" s="47"/>
    </row>
    <row r="123" spans="36:39" x14ac:dyDescent="0.2">
      <c r="AJ123" s="44"/>
      <c r="AL123" s="29"/>
      <c r="AM123" s="47"/>
    </row>
    <row r="124" spans="36:39" x14ac:dyDescent="0.2">
      <c r="AJ124" s="44"/>
      <c r="AL124" s="29"/>
      <c r="AM124" s="47"/>
    </row>
    <row r="125" spans="36:39" x14ac:dyDescent="0.2">
      <c r="AJ125" s="44"/>
      <c r="AL125" s="29"/>
      <c r="AM125" s="47"/>
    </row>
    <row r="126" spans="36:39" x14ac:dyDescent="0.2">
      <c r="AJ126" s="44"/>
      <c r="AL126" s="29"/>
      <c r="AM126" s="47"/>
    </row>
    <row r="127" spans="36:39" x14ac:dyDescent="0.2">
      <c r="AJ127" s="44"/>
      <c r="AL127" s="29"/>
      <c r="AM127" s="47"/>
    </row>
    <row r="128" spans="36:39" x14ac:dyDescent="0.2">
      <c r="AJ128" s="44"/>
      <c r="AL128" s="29"/>
      <c r="AM128" s="47"/>
    </row>
    <row r="129" spans="36:39" x14ac:dyDescent="0.2">
      <c r="AJ129" s="44"/>
      <c r="AL129" s="29"/>
      <c r="AM129" s="47"/>
    </row>
    <row r="130" spans="36:39" x14ac:dyDescent="0.2">
      <c r="AJ130" s="44"/>
      <c r="AL130" s="29"/>
      <c r="AM130" s="47"/>
    </row>
    <row r="131" spans="36:39" x14ac:dyDescent="0.2">
      <c r="AJ131" s="44"/>
      <c r="AL131" s="29"/>
      <c r="AM131" s="47"/>
    </row>
    <row r="132" spans="36:39" x14ac:dyDescent="0.2">
      <c r="AJ132" s="44"/>
      <c r="AL132" s="29"/>
      <c r="AM132" s="47"/>
    </row>
    <row r="133" spans="36:39" x14ac:dyDescent="0.2">
      <c r="AJ133" s="44"/>
      <c r="AL133" s="29"/>
      <c r="AM133" s="47"/>
    </row>
    <row r="134" spans="36:39" x14ac:dyDescent="0.2">
      <c r="AJ134" s="44"/>
      <c r="AL134" s="29"/>
      <c r="AM134" s="47"/>
    </row>
    <row r="135" spans="36:39" x14ac:dyDescent="0.2">
      <c r="AJ135" s="44"/>
      <c r="AL135" s="29"/>
      <c r="AM135" s="47"/>
    </row>
    <row r="136" spans="36:39" x14ac:dyDescent="0.2">
      <c r="AJ136" s="44"/>
      <c r="AL136" s="29"/>
      <c r="AM136" s="47"/>
    </row>
    <row r="137" spans="36:39" x14ac:dyDescent="0.2">
      <c r="AJ137" s="44"/>
      <c r="AL137" s="29"/>
      <c r="AM137" s="47"/>
    </row>
    <row r="138" spans="36:39" x14ac:dyDescent="0.2">
      <c r="AJ138" s="44"/>
      <c r="AL138" s="29"/>
      <c r="AM138" s="47"/>
    </row>
    <row r="139" spans="36:39" x14ac:dyDescent="0.2">
      <c r="AJ139" s="44"/>
      <c r="AL139" s="29"/>
      <c r="AM139" s="47"/>
    </row>
    <row r="140" spans="36:39" x14ac:dyDescent="0.2">
      <c r="AJ140" s="44"/>
      <c r="AL140" s="29"/>
      <c r="AM140" s="47"/>
    </row>
    <row r="141" spans="36:39" x14ac:dyDescent="0.2">
      <c r="AJ141" s="44"/>
      <c r="AL141" s="29"/>
      <c r="AM141" s="47"/>
    </row>
    <row r="142" spans="36:39" x14ac:dyDescent="0.2">
      <c r="AJ142" s="44"/>
      <c r="AL142" s="29"/>
      <c r="AM142" s="47"/>
    </row>
    <row r="143" spans="36:39" x14ac:dyDescent="0.2">
      <c r="AJ143" s="44"/>
      <c r="AL143" s="29"/>
      <c r="AM143" s="47"/>
    </row>
    <row r="144" spans="36:39" x14ac:dyDescent="0.2">
      <c r="AJ144" s="44"/>
      <c r="AL144" s="29"/>
      <c r="AM144" s="47"/>
    </row>
    <row r="145" spans="36:39" x14ac:dyDescent="0.2">
      <c r="AJ145" s="44"/>
      <c r="AL145" s="29"/>
      <c r="AM145" s="47"/>
    </row>
    <row r="146" spans="36:39" x14ac:dyDescent="0.2">
      <c r="AJ146" s="44"/>
      <c r="AL146" s="29"/>
      <c r="AM146" s="47"/>
    </row>
    <row r="147" spans="36:39" x14ac:dyDescent="0.2">
      <c r="AJ147" s="44"/>
      <c r="AL147" s="29"/>
      <c r="AM147" s="47"/>
    </row>
    <row r="148" spans="36:39" x14ac:dyDescent="0.2">
      <c r="AJ148" s="44"/>
      <c r="AL148" s="29"/>
      <c r="AM148" s="47"/>
    </row>
    <row r="149" spans="36:39" x14ac:dyDescent="0.2">
      <c r="AJ149" s="44"/>
      <c r="AL149" s="29"/>
      <c r="AM149" s="47"/>
    </row>
    <row r="150" spans="36:39" x14ac:dyDescent="0.2">
      <c r="AJ150" s="44"/>
      <c r="AL150" s="29"/>
      <c r="AM150" s="47"/>
    </row>
  </sheetData>
  <autoFilter ref="A1:AN7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opLeftCell="AB1" zoomScale="50" zoomScaleNormal="50" workbookViewId="0">
      <selection activeCell="AD1" sqref="A1:AD1048576"/>
    </sheetView>
  </sheetViews>
  <sheetFormatPr defaultRowHeight="14.25" x14ac:dyDescent="0.2"/>
  <cols>
    <col min="1" max="1" width="44.875" style="56" bestFit="1" customWidth="1"/>
    <col min="2" max="2" width="34.875" style="126" bestFit="1" customWidth="1"/>
    <col min="3" max="3" width="33.875" style="126" bestFit="1" customWidth="1"/>
    <col min="4" max="4" width="25.5" style="126" bestFit="1" customWidth="1"/>
    <col min="5" max="6" width="17" style="56" bestFit="1" customWidth="1"/>
    <col min="7" max="7" width="19.125" style="278" bestFit="1" customWidth="1"/>
    <col min="8" max="8" width="21" style="278" bestFit="1" customWidth="1"/>
    <col min="9" max="9" width="21.375" style="278" bestFit="1" customWidth="1"/>
    <col min="10" max="10" width="20.5" style="278" bestFit="1" customWidth="1"/>
    <col min="11" max="12" width="22.875" style="278" bestFit="1" customWidth="1"/>
    <col min="13" max="13" width="24.875" style="56" bestFit="1" customWidth="1"/>
    <col min="14" max="15" width="28.625" style="56" bestFit="1" customWidth="1"/>
    <col min="16" max="16" width="17" style="56" bestFit="1" customWidth="1"/>
    <col min="17" max="17" width="28.875" style="100" bestFit="1" customWidth="1"/>
    <col min="18" max="18" width="24.75" style="100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57" style="100" bestFit="1" customWidth="1"/>
    <col min="23" max="23" width="17" style="100" bestFit="1" customWidth="1"/>
    <col min="24" max="24" width="21.625" style="127" bestFit="1" customWidth="1"/>
    <col min="25" max="25" width="28" style="127" bestFit="1" customWidth="1"/>
    <col min="26" max="26" width="26.375" style="127" bestFit="1" customWidth="1"/>
    <col min="27" max="27" width="44.875" style="127" bestFit="1" customWidth="1"/>
    <col min="28" max="28" width="32.375" style="127" bestFit="1" customWidth="1"/>
    <col min="29" max="29" width="24.125" style="127" bestFit="1" customWidth="1"/>
    <col min="30" max="30" width="34.25" style="127" bestFit="1" customWidth="1"/>
    <col min="31" max="16384" width="9" style="56"/>
  </cols>
  <sheetData>
    <row r="1" spans="1:30" x14ac:dyDescent="0.2">
      <c r="A1" s="56" t="s">
        <v>591</v>
      </c>
      <c r="B1" s="126" t="s">
        <v>1440</v>
      </c>
      <c r="C1" s="126" t="s">
        <v>1441</v>
      </c>
      <c r="D1" s="126" t="s">
        <v>1442</v>
      </c>
      <c r="E1" s="56" t="s">
        <v>1444</v>
      </c>
      <c r="F1" s="56" t="s">
        <v>1445</v>
      </c>
      <c r="G1" s="278" t="s">
        <v>1447</v>
      </c>
      <c r="H1" s="278" t="s">
        <v>1448</v>
      </c>
      <c r="I1" s="278" t="s">
        <v>1503</v>
      </c>
      <c r="J1" s="278" t="s">
        <v>1449</v>
      </c>
      <c r="K1" s="278" t="s">
        <v>1450</v>
      </c>
      <c r="L1" s="278" t="s">
        <v>1504</v>
      </c>
      <c r="M1" s="56" t="s">
        <v>1451</v>
      </c>
      <c r="N1" s="56" t="s">
        <v>1452</v>
      </c>
      <c r="O1" s="56" t="s">
        <v>1453</v>
      </c>
      <c r="P1" s="56" t="s">
        <v>1454</v>
      </c>
      <c r="Q1" s="100" t="s">
        <v>1455</v>
      </c>
      <c r="R1" s="100" t="s">
        <v>1505</v>
      </c>
      <c r="S1" s="100" t="s">
        <v>1456</v>
      </c>
      <c r="T1" s="100" t="s">
        <v>1457</v>
      </c>
      <c r="U1" s="100" t="s">
        <v>1458</v>
      </c>
      <c r="V1" s="100" t="s">
        <v>1459</v>
      </c>
      <c r="W1" s="100" t="s">
        <v>1460</v>
      </c>
      <c r="X1" s="127" t="s">
        <v>1461</v>
      </c>
      <c r="Y1" s="127" t="s">
        <v>1462</v>
      </c>
      <c r="Z1" s="127" t="s">
        <v>1463</v>
      </c>
      <c r="AA1" s="127" t="s">
        <v>1464</v>
      </c>
      <c r="AB1" s="127" t="s">
        <v>1465</v>
      </c>
      <c r="AC1" s="127" t="s">
        <v>1466</v>
      </c>
      <c r="AD1" s="127" t="s">
        <v>1468</v>
      </c>
    </row>
    <row r="2" spans="1:30" x14ac:dyDescent="0.2">
      <c r="A2" s="56" t="s">
        <v>592</v>
      </c>
      <c r="B2" s="126" t="s">
        <v>1469</v>
      </c>
      <c r="C2" s="126" t="s">
        <v>1470</v>
      </c>
      <c r="D2" s="126" t="s">
        <v>1471</v>
      </c>
      <c r="E2" s="56" t="s">
        <v>1473</v>
      </c>
      <c r="F2" s="56" t="s">
        <v>1474</v>
      </c>
      <c r="G2" s="278" t="s">
        <v>1476</v>
      </c>
      <c r="H2" s="278" t="s">
        <v>1477</v>
      </c>
      <c r="I2" s="278" t="s">
        <v>1506</v>
      </c>
      <c r="J2" s="278" t="s">
        <v>1478</v>
      </c>
      <c r="K2" s="278" t="s">
        <v>1479</v>
      </c>
      <c r="L2" s="278" t="s">
        <v>1507</v>
      </c>
      <c r="M2" s="56" t="s">
        <v>1480</v>
      </c>
      <c r="N2" s="56" t="s">
        <v>1481</v>
      </c>
      <c r="O2" s="56" t="s">
        <v>1482</v>
      </c>
      <c r="P2" s="56" t="s">
        <v>1483</v>
      </c>
      <c r="Q2" s="100" t="s">
        <v>1484</v>
      </c>
      <c r="R2" s="100" t="s">
        <v>1508</v>
      </c>
      <c r="S2" s="100" t="s">
        <v>1485</v>
      </c>
      <c r="T2" s="100" t="s">
        <v>1486</v>
      </c>
      <c r="U2" s="100" t="s">
        <v>1487</v>
      </c>
      <c r="V2" s="100" t="s">
        <v>1488</v>
      </c>
      <c r="W2" s="100" t="s">
        <v>1489</v>
      </c>
      <c r="X2" s="127" t="s">
        <v>1490</v>
      </c>
      <c r="Y2" s="127" t="s">
        <v>1491</v>
      </c>
      <c r="Z2" s="127" t="s">
        <v>1492</v>
      </c>
      <c r="AA2" s="127" t="s">
        <v>1493</v>
      </c>
      <c r="AB2" s="127" t="s">
        <v>1494</v>
      </c>
      <c r="AC2" s="127" t="s">
        <v>1495</v>
      </c>
      <c r="AD2" s="127" t="s">
        <v>1497</v>
      </c>
    </row>
    <row r="3" spans="1:30" x14ac:dyDescent="0.2">
      <c r="A3" s="56" t="s">
        <v>593</v>
      </c>
      <c r="B3" s="126">
        <v>32621193.32</v>
      </c>
      <c r="C3" s="126">
        <v>1733102.83</v>
      </c>
      <c r="D3" s="126">
        <v>6934147.6399999997</v>
      </c>
      <c r="E3" s="56">
        <v>49805260.380000003</v>
      </c>
      <c r="F3" s="56">
        <v>24715361.23</v>
      </c>
      <c r="G3" s="278">
        <v>124900</v>
      </c>
      <c r="H3" s="278">
        <v>1741665.43</v>
      </c>
      <c r="I3" s="278">
        <v>88320</v>
      </c>
      <c r="J3" s="278">
        <v>322440</v>
      </c>
      <c r="K3" s="278">
        <v>1284038.08</v>
      </c>
      <c r="L3" s="278">
        <v>320</v>
      </c>
      <c r="M3" s="56">
        <v>274977</v>
      </c>
      <c r="N3" s="56">
        <v>-9617570.0700000003</v>
      </c>
      <c r="O3" s="56">
        <v>-59835513.609999999</v>
      </c>
      <c r="P3" s="56">
        <v>189694652.86000001</v>
      </c>
      <c r="Q3" s="100">
        <v>8259.7000000000007</v>
      </c>
      <c r="R3" s="100">
        <v>3802.96</v>
      </c>
      <c r="S3" s="100">
        <v>80502278.870000005</v>
      </c>
      <c r="T3" s="100">
        <v>10535837</v>
      </c>
      <c r="U3" s="100">
        <v>51090.06</v>
      </c>
      <c r="V3" s="100">
        <v>75987590</v>
      </c>
      <c r="W3" s="100">
        <v>1997593.2</v>
      </c>
      <c r="X3" s="127">
        <v>109881846.08</v>
      </c>
      <c r="Y3" s="127">
        <v>101497</v>
      </c>
      <c r="Z3" s="127">
        <v>114713.4</v>
      </c>
      <c r="AA3" s="127">
        <v>45343711.640000001</v>
      </c>
      <c r="AB3" s="127">
        <v>11598207.060000001</v>
      </c>
      <c r="AC3" s="127">
        <v>106840</v>
      </c>
      <c r="AD3" s="127">
        <v>201759.32</v>
      </c>
    </row>
    <row r="4" spans="1:30" x14ac:dyDescent="0.2">
      <c r="A4" s="56" t="s">
        <v>1509</v>
      </c>
      <c r="B4" s="126">
        <v>397008.59</v>
      </c>
      <c r="C4" s="126">
        <v>72349.17</v>
      </c>
      <c r="D4" s="126">
        <v>46694.62</v>
      </c>
      <c r="E4" s="56">
        <v>1753599.03</v>
      </c>
      <c r="F4" s="56">
        <v>201627.07</v>
      </c>
      <c r="H4" s="278">
        <v>15150</v>
      </c>
      <c r="O4" s="56">
        <v>2452267.08</v>
      </c>
      <c r="P4" s="56">
        <v>198336.84</v>
      </c>
      <c r="Q4" s="100">
        <v>797.14</v>
      </c>
      <c r="S4" s="100">
        <v>977073.46</v>
      </c>
      <c r="T4" s="100">
        <v>145950</v>
      </c>
      <c r="V4" s="100">
        <v>1135800</v>
      </c>
      <c r="X4" s="127">
        <v>1584540</v>
      </c>
      <c r="AA4" s="127">
        <v>516410.25</v>
      </c>
      <c r="AB4" s="127">
        <v>129260.79</v>
      </c>
    </row>
    <row r="5" spans="1:30" x14ac:dyDescent="0.2">
      <c r="A5" s="56" t="s">
        <v>1510</v>
      </c>
      <c r="B5" s="126">
        <v>347151.54</v>
      </c>
      <c r="C5" s="126">
        <v>93442.47</v>
      </c>
      <c r="D5" s="126">
        <v>38918.75</v>
      </c>
      <c r="E5" s="56">
        <v>664928.41</v>
      </c>
      <c r="F5" s="56">
        <v>188672.82</v>
      </c>
      <c r="H5" s="278">
        <v>13100</v>
      </c>
      <c r="O5" s="56">
        <v>-828145.42</v>
      </c>
      <c r="P5" s="56">
        <v>2159407.13</v>
      </c>
      <c r="S5" s="100">
        <v>1106136.1000000001</v>
      </c>
      <c r="T5" s="100">
        <v>289400</v>
      </c>
      <c r="U5" s="100">
        <v>691.64</v>
      </c>
      <c r="V5" s="100">
        <v>1212660</v>
      </c>
      <c r="X5" s="127">
        <v>1827720</v>
      </c>
      <c r="AA5" s="127">
        <v>397855.29</v>
      </c>
      <c r="AB5" s="127">
        <v>117478.17</v>
      </c>
    </row>
    <row r="6" spans="1:30" x14ac:dyDescent="0.2">
      <c r="A6" s="56" t="s">
        <v>1511</v>
      </c>
      <c r="B6" s="126">
        <v>245022.64</v>
      </c>
      <c r="C6" s="126">
        <v>73590.78</v>
      </c>
      <c r="D6" s="126">
        <v>94518.74</v>
      </c>
      <c r="E6" s="56">
        <v>987641.12</v>
      </c>
      <c r="F6" s="56">
        <v>37576.5</v>
      </c>
      <c r="H6" s="278">
        <v>17600</v>
      </c>
      <c r="O6" s="56">
        <v>-1289336.46</v>
      </c>
      <c r="P6" s="56">
        <v>3104237.14</v>
      </c>
      <c r="S6" s="100">
        <v>950274.69</v>
      </c>
      <c r="U6" s="100">
        <v>1009.83</v>
      </c>
      <c r="V6" s="100">
        <v>944190</v>
      </c>
      <c r="X6" s="127">
        <v>1405040</v>
      </c>
      <c r="AA6" s="127">
        <v>575803.01</v>
      </c>
      <c r="AB6" s="127">
        <v>170999.41</v>
      </c>
    </row>
    <row r="7" spans="1:30" x14ac:dyDescent="0.2">
      <c r="A7" s="56" t="s">
        <v>1512</v>
      </c>
      <c r="B7" s="126">
        <v>831815.13</v>
      </c>
      <c r="C7" s="126">
        <v>181916.71</v>
      </c>
      <c r="D7" s="126">
        <v>24077.48</v>
      </c>
      <c r="E7" s="56">
        <v>219253.28</v>
      </c>
      <c r="F7" s="56">
        <v>64621.120000000003</v>
      </c>
      <c r="H7" s="278">
        <v>21000</v>
      </c>
      <c r="O7" s="56">
        <v>-167531.4</v>
      </c>
      <c r="P7" s="56">
        <v>1481598.18</v>
      </c>
      <c r="S7" s="100">
        <v>1851298.3</v>
      </c>
      <c r="T7" s="100">
        <v>610971</v>
      </c>
      <c r="U7" s="100">
        <v>1378.68</v>
      </c>
      <c r="V7" s="100">
        <v>1217210</v>
      </c>
      <c r="X7" s="127">
        <v>2109480</v>
      </c>
      <c r="Z7" s="127">
        <v>1498</v>
      </c>
      <c r="AA7" s="127">
        <v>1284117.1399999999</v>
      </c>
      <c r="AB7" s="127">
        <v>123783.9</v>
      </c>
    </row>
    <row r="8" spans="1:30" x14ac:dyDescent="0.2">
      <c r="A8" s="56" t="s">
        <v>1513</v>
      </c>
      <c r="B8" s="126">
        <v>609766.66</v>
      </c>
      <c r="C8" s="126">
        <v>23327.95</v>
      </c>
      <c r="D8" s="126">
        <v>6337.36</v>
      </c>
      <c r="E8" s="56">
        <v>44146.28</v>
      </c>
      <c r="F8" s="56">
        <v>455409.41</v>
      </c>
      <c r="H8" s="278">
        <v>14400</v>
      </c>
      <c r="O8" s="56">
        <v>-2414630.4500000002</v>
      </c>
      <c r="P8" s="56">
        <v>3577514.61</v>
      </c>
      <c r="S8" s="100">
        <v>1549345.64</v>
      </c>
      <c r="T8" s="100">
        <v>229900</v>
      </c>
      <c r="U8" s="100">
        <v>890.03</v>
      </c>
      <c r="V8" s="100">
        <v>542600</v>
      </c>
      <c r="X8" s="127">
        <v>1389110</v>
      </c>
      <c r="AA8" s="127">
        <v>808672.57</v>
      </c>
      <c r="AB8" s="127">
        <v>39630.6</v>
      </c>
    </row>
    <row r="9" spans="1:30" x14ac:dyDescent="0.2">
      <c r="A9" s="56" t="s">
        <v>1514</v>
      </c>
      <c r="B9" s="126">
        <v>304797.42</v>
      </c>
      <c r="C9" s="126">
        <v>915.49</v>
      </c>
      <c r="D9" s="126">
        <v>68362.62</v>
      </c>
      <c r="E9" s="56">
        <v>441675.68</v>
      </c>
      <c r="F9" s="56">
        <v>157431.66</v>
      </c>
      <c r="H9" s="278">
        <v>14175</v>
      </c>
      <c r="O9" s="56">
        <v>1069434.42</v>
      </c>
      <c r="P9" s="56">
        <v>80851.62</v>
      </c>
      <c r="S9" s="100">
        <v>327350.62</v>
      </c>
      <c r="T9" s="100">
        <v>78940</v>
      </c>
      <c r="U9" s="100">
        <v>567.46</v>
      </c>
      <c r="V9" s="100">
        <v>1262252</v>
      </c>
      <c r="X9" s="127">
        <v>1376328</v>
      </c>
      <c r="Z9" s="127">
        <v>2810</v>
      </c>
      <c r="AA9" s="127">
        <v>382737.32</v>
      </c>
      <c r="AB9" s="127">
        <v>89358.93</v>
      </c>
    </row>
    <row r="10" spans="1:30" x14ac:dyDescent="0.2">
      <c r="A10" s="56" t="s">
        <v>1515</v>
      </c>
      <c r="B10" s="126">
        <v>524695.49</v>
      </c>
      <c r="C10" s="126">
        <v>38636.370000000003</v>
      </c>
      <c r="D10" s="126">
        <v>75345.8</v>
      </c>
      <c r="E10" s="56">
        <v>978612.85</v>
      </c>
      <c r="F10" s="56">
        <v>263945.17</v>
      </c>
      <c r="H10" s="278">
        <v>11100</v>
      </c>
      <c r="O10" s="56">
        <v>-281413.25</v>
      </c>
      <c r="P10" s="56">
        <v>2359303.7200000002</v>
      </c>
      <c r="S10" s="100">
        <v>1274064.3899999999</v>
      </c>
      <c r="U10" s="100">
        <v>1131.5</v>
      </c>
      <c r="V10" s="100">
        <v>1720730</v>
      </c>
      <c r="X10" s="127">
        <v>2298440</v>
      </c>
      <c r="Z10" s="127">
        <v>6680</v>
      </c>
      <c r="AA10" s="127">
        <v>757901.04</v>
      </c>
      <c r="AB10" s="127">
        <v>71006.64</v>
      </c>
    </row>
    <row r="11" spans="1:30" x14ac:dyDescent="0.2">
      <c r="A11" s="56" t="s">
        <v>1516</v>
      </c>
      <c r="B11" s="126">
        <v>41787.769999999997</v>
      </c>
      <c r="C11" s="126">
        <v>11185.19</v>
      </c>
      <c r="D11" s="126">
        <v>39586.720000000001</v>
      </c>
      <c r="E11" s="56">
        <v>760010.8</v>
      </c>
      <c r="F11" s="56">
        <v>269914.86</v>
      </c>
      <c r="H11" s="278">
        <v>13500</v>
      </c>
      <c r="O11" s="56">
        <v>-912241.85</v>
      </c>
      <c r="P11" s="56">
        <v>2243800.1</v>
      </c>
      <c r="Q11" s="100">
        <v>245.54</v>
      </c>
      <c r="S11" s="100">
        <v>666479.80000000005</v>
      </c>
      <c r="T11" s="100">
        <v>102060</v>
      </c>
      <c r="V11" s="100">
        <v>562320</v>
      </c>
      <c r="W11" s="100">
        <v>13500</v>
      </c>
      <c r="X11" s="127">
        <v>925720</v>
      </c>
      <c r="AA11" s="127">
        <v>449370.99</v>
      </c>
      <c r="AB11" s="127">
        <v>133210.26</v>
      </c>
    </row>
    <row r="12" spans="1:30" x14ac:dyDescent="0.2">
      <c r="A12" s="56" t="s">
        <v>1517</v>
      </c>
      <c r="B12" s="126">
        <v>674410.79</v>
      </c>
      <c r="C12" s="126">
        <v>21054.560000000001</v>
      </c>
      <c r="D12" s="126">
        <v>139928.71</v>
      </c>
      <c r="E12" s="56">
        <v>207689.95</v>
      </c>
      <c r="F12" s="56">
        <v>86889.91</v>
      </c>
      <c r="H12" s="278">
        <v>13500</v>
      </c>
      <c r="O12" s="56">
        <v>-1284325.57</v>
      </c>
      <c r="P12" s="56">
        <v>2541297.98</v>
      </c>
      <c r="S12" s="100">
        <v>994273.47</v>
      </c>
      <c r="T12" s="100">
        <v>158175</v>
      </c>
      <c r="U12" s="100">
        <v>1316.62</v>
      </c>
      <c r="V12" s="100">
        <v>1018260</v>
      </c>
      <c r="X12" s="127">
        <v>1505430</v>
      </c>
      <c r="AA12" s="127">
        <v>485336.59</v>
      </c>
      <c r="AB12" s="127">
        <v>109044.99</v>
      </c>
    </row>
    <row r="13" spans="1:30" x14ac:dyDescent="0.2">
      <c r="A13" s="56" t="s">
        <v>1518</v>
      </c>
      <c r="B13" s="126">
        <v>499008.32</v>
      </c>
      <c r="C13" s="126">
        <v>54369.15</v>
      </c>
      <c r="D13" s="126">
        <v>341073.84</v>
      </c>
      <c r="E13" s="56">
        <v>391379.3</v>
      </c>
      <c r="F13" s="56">
        <v>219396.52</v>
      </c>
      <c r="H13" s="278">
        <v>13750</v>
      </c>
      <c r="O13" s="56">
        <v>-902608.01</v>
      </c>
      <c r="P13" s="56">
        <v>2357450.56</v>
      </c>
      <c r="S13" s="100">
        <v>562475.94999999995</v>
      </c>
      <c r="T13" s="100">
        <v>200000</v>
      </c>
      <c r="U13" s="100">
        <v>783.66</v>
      </c>
      <c r="V13" s="100">
        <v>1252260</v>
      </c>
      <c r="X13" s="127">
        <v>1391400</v>
      </c>
      <c r="AA13" s="127">
        <v>442954.46</v>
      </c>
      <c r="AB13" s="127">
        <v>126150.57</v>
      </c>
    </row>
    <row r="14" spans="1:30" x14ac:dyDescent="0.2">
      <c r="A14" s="56" t="s">
        <v>1519</v>
      </c>
      <c r="B14" s="126">
        <v>384081.39</v>
      </c>
      <c r="C14" s="126">
        <v>14305.53</v>
      </c>
      <c r="D14" s="126">
        <v>95890.37</v>
      </c>
      <c r="E14" s="56">
        <v>1093630.83</v>
      </c>
      <c r="F14" s="56">
        <v>75235.740000000005</v>
      </c>
      <c r="H14" s="278">
        <v>10950</v>
      </c>
      <c r="O14" s="56">
        <v>-1754979.42</v>
      </c>
      <c r="P14" s="56">
        <v>3416597.09</v>
      </c>
      <c r="S14" s="100">
        <v>831141.54</v>
      </c>
      <c r="T14" s="100">
        <v>125000</v>
      </c>
      <c r="U14" s="100">
        <v>541.32000000000005</v>
      </c>
      <c r="V14" s="100">
        <v>849960</v>
      </c>
      <c r="X14" s="127">
        <v>1254420</v>
      </c>
      <c r="AA14" s="127">
        <v>351317.52</v>
      </c>
      <c r="AB14" s="127">
        <v>124016.15</v>
      </c>
    </row>
    <row r="15" spans="1:30" x14ac:dyDescent="0.2">
      <c r="A15" s="56" t="s">
        <v>1520</v>
      </c>
      <c r="B15" s="126">
        <v>498481.7</v>
      </c>
      <c r="C15" s="126">
        <v>21362.69</v>
      </c>
      <c r="D15" s="126">
        <v>43818.37</v>
      </c>
      <c r="E15" s="56">
        <v>2538723.2000000002</v>
      </c>
      <c r="F15" s="56">
        <v>334454.01</v>
      </c>
      <c r="H15" s="278">
        <v>35400</v>
      </c>
      <c r="O15" s="56">
        <v>567702.92000000004</v>
      </c>
      <c r="P15" s="56">
        <v>3110817.16</v>
      </c>
      <c r="S15" s="100">
        <v>873163.43</v>
      </c>
      <c r="T15" s="100">
        <v>280000</v>
      </c>
      <c r="U15" s="100">
        <v>957.08</v>
      </c>
      <c r="V15" s="100">
        <v>785040</v>
      </c>
      <c r="X15" s="127">
        <v>1173880</v>
      </c>
      <c r="AA15" s="127">
        <v>752390.43</v>
      </c>
      <c r="AB15" s="127">
        <v>222233.58</v>
      </c>
    </row>
    <row r="16" spans="1:30" x14ac:dyDescent="0.2">
      <c r="A16" s="56" t="s">
        <v>1521</v>
      </c>
      <c r="B16" s="126">
        <v>477091.87</v>
      </c>
      <c r="C16" s="126">
        <v>6005.18</v>
      </c>
      <c r="D16" s="126">
        <v>110325.83</v>
      </c>
      <c r="E16" s="56">
        <v>707533.76</v>
      </c>
      <c r="F16" s="56">
        <v>208223.85</v>
      </c>
      <c r="H16" s="278">
        <v>20640</v>
      </c>
      <c r="O16" s="56">
        <v>-3121452.17</v>
      </c>
      <c r="P16" s="56">
        <v>4381554.71</v>
      </c>
      <c r="S16" s="100">
        <v>1343257.75</v>
      </c>
      <c r="T16" s="100">
        <v>215000</v>
      </c>
      <c r="U16" s="100">
        <v>250.17</v>
      </c>
      <c r="V16" s="100">
        <v>508500</v>
      </c>
      <c r="X16" s="127">
        <v>1004360</v>
      </c>
      <c r="AA16" s="127">
        <v>549974.16</v>
      </c>
      <c r="AB16" s="127">
        <v>73042.81</v>
      </c>
    </row>
    <row r="17" spans="1:30" x14ac:dyDescent="0.2">
      <c r="A17" s="56" t="s">
        <v>1522</v>
      </c>
      <c r="B17" s="126">
        <v>1003644.68</v>
      </c>
      <c r="C17" s="126">
        <v>2980.66</v>
      </c>
      <c r="D17" s="126">
        <v>47576.5</v>
      </c>
      <c r="E17" s="56">
        <v>423043.42</v>
      </c>
      <c r="F17" s="56">
        <v>60109.58</v>
      </c>
      <c r="H17" s="278">
        <v>12300</v>
      </c>
      <c r="O17" s="56">
        <v>-1268139.8400000001</v>
      </c>
      <c r="P17" s="56">
        <v>2824820.87</v>
      </c>
      <c r="S17" s="100">
        <v>915852.31</v>
      </c>
      <c r="T17" s="100">
        <v>299200</v>
      </c>
      <c r="U17" s="100">
        <v>1485.03</v>
      </c>
      <c r="V17" s="100">
        <v>651880</v>
      </c>
      <c r="W17" s="100">
        <v>14000</v>
      </c>
      <c r="X17" s="127">
        <v>1157740</v>
      </c>
      <c r="AA17" s="127">
        <v>362217.33</v>
      </c>
      <c r="AB17" s="127">
        <v>193561.2</v>
      </c>
    </row>
    <row r="18" spans="1:30" x14ac:dyDescent="0.2">
      <c r="A18" s="56" t="s">
        <v>1523</v>
      </c>
      <c r="B18" s="126">
        <v>572811.27</v>
      </c>
      <c r="C18" s="126">
        <v>12270.61</v>
      </c>
      <c r="D18" s="126">
        <v>103655.1</v>
      </c>
      <c r="E18" s="56">
        <v>201227.99</v>
      </c>
      <c r="F18" s="56">
        <v>132853.44</v>
      </c>
      <c r="H18" s="278">
        <v>16500</v>
      </c>
      <c r="O18" s="56">
        <v>-1154587.04</v>
      </c>
      <c r="P18" s="56">
        <v>2287611.84</v>
      </c>
      <c r="Q18" s="100">
        <v>956.13</v>
      </c>
      <c r="S18" s="100">
        <v>1415849.98</v>
      </c>
      <c r="T18" s="100">
        <v>146380</v>
      </c>
      <c r="V18" s="100">
        <v>1568434</v>
      </c>
      <c r="X18" s="127">
        <v>2168969</v>
      </c>
      <c r="AA18" s="127">
        <v>630792.28</v>
      </c>
      <c r="AB18" s="127">
        <v>68467.22</v>
      </c>
    </row>
    <row r="19" spans="1:30" x14ac:dyDescent="0.2">
      <c r="A19" s="56" t="s">
        <v>1524</v>
      </c>
      <c r="B19" s="126">
        <v>407623.9</v>
      </c>
      <c r="C19" s="126">
        <v>36466.28</v>
      </c>
      <c r="D19" s="126">
        <v>42094.39</v>
      </c>
      <c r="E19" s="56">
        <v>64012.77</v>
      </c>
      <c r="F19" s="56">
        <v>26623.49</v>
      </c>
      <c r="H19" s="278">
        <v>9150</v>
      </c>
      <c r="O19" s="56">
        <v>-2026505.98</v>
      </c>
      <c r="P19" s="56">
        <v>2658489.6</v>
      </c>
      <c r="S19" s="100">
        <v>1067542.3700000001</v>
      </c>
      <c r="T19" s="100">
        <v>45500</v>
      </c>
      <c r="U19" s="100">
        <v>642.09</v>
      </c>
      <c r="V19" s="100">
        <v>1283310</v>
      </c>
      <c r="X19" s="127">
        <v>1856650</v>
      </c>
      <c r="AA19" s="127">
        <v>419924.15</v>
      </c>
      <c r="AB19" s="127">
        <v>99665.1</v>
      </c>
    </row>
    <row r="20" spans="1:30" x14ac:dyDescent="0.2">
      <c r="A20" s="56" t="s">
        <v>1525</v>
      </c>
      <c r="B20" s="126">
        <v>610984.93999999994</v>
      </c>
      <c r="C20" s="126">
        <v>18684.34</v>
      </c>
      <c r="D20" s="126">
        <v>30012.76</v>
      </c>
      <c r="E20" s="56">
        <v>3492030.75</v>
      </c>
      <c r="F20" s="56">
        <v>128048.43</v>
      </c>
      <c r="H20" s="278">
        <v>12810</v>
      </c>
      <c r="O20" s="56">
        <v>3639204.21</v>
      </c>
      <c r="P20" s="56">
        <v>712043.8</v>
      </c>
      <c r="S20" s="100">
        <v>609659.89</v>
      </c>
      <c r="U20" s="100">
        <v>1157.07</v>
      </c>
      <c r="V20" s="100">
        <v>800550</v>
      </c>
      <c r="X20" s="127">
        <v>1065130</v>
      </c>
      <c r="AA20" s="127">
        <v>304331.15000000002</v>
      </c>
      <c r="AB20" s="127">
        <v>103926.6</v>
      </c>
    </row>
    <row r="21" spans="1:30" x14ac:dyDescent="0.2">
      <c r="A21" s="56" t="s">
        <v>1526</v>
      </c>
      <c r="B21" s="126">
        <v>402089.36</v>
      </c>
      <c r="C21" s="126">
        <v>12139.76</v>
      </c>
      <c r="D21" s="126">
        <v>73463.83</v>
      </c>
      <c r="E21" s="56">
        <v>327745.40999999997</v>
      </c>
      <c r="F21" s="56">
        <v>45868.160000000003</v>
      </c>
      <c r="H21" s="278">
        <v>12375</v>
      </c>
      <c r="O21" s="56">
        <v>-3195499.13</v>
      </c>
      <c r="P21" s="56">
        <v>4272663.5999999996</v>
      </c>
      <c r="S21" s="100">
        <v>888363.21</v>
      </c>
      <c r="U21" s="100">
        <v>789.01</v>
      </c>
      <c r="V21" s="100">
        <v>346610</v>
      </c>
      <c r="X21" s="127">
        <v>763360</v>
      </c>
      <c r="AA21" s="127">
        <v>453782.31</v>
      </c>
      <c r="AB21" s="127">
        <v>164585.85999999999</v>
      </c>
    </row>
    <row r="22" spans="1:30" x14ac:dyDescent="0.2">
      <c r="A22" s="56" t="s">
        <v>1527</v>
      </c>
      <c r="B22" s="126">
        <v>352638.24</v>
      </c>
      <c r="C22" s="126">
        <v>91000.25</v>
      </c>
      <c r="D22" s="126">
        <v>31956.17</v>
      </c>
      <c r="E22" s="56">
        <v>1377243.39</v>
      </c>
      <c r="F22" s="56">
        <v>45461</v>
      </c>
      <c r="H22" s="278">
        <v>15000</v>
      </c>
      <c r="O22" s="56">
        <v>8089.12</v>
      </c>
      <c r="P22" s="56">
        <v>2054348.01</v>
      </c>
      <c r="S22" s="100">
        <v>900938.28</v>
      </c>
      <c r="T22" s="100">
        <v>105765</v>
      </c>
      <c r="U22" s="100">
        <v>787.24</v>
      </c>
      <c r="V22" s="100">
        <v>722620</v>
      </c>
      <c r="X22" s="127">
        <v>1119340</v>
      </c>
      <c r="AA22" s="127">
        <v>550507.48</v>
      </c>
      <c r="AB22" s="127">
        <v>102534.12</v>
      </c>
    </row>
    <row r="23" spans="1:30" x14ac:dyDescent="0.2">
      <c r="A23" s="56" t="s">
        <v>1588</v>
      </c>
      <c r="B23" s="126">
        <v>1050704.79</v>
      </c>
      <c r="C23" s="126">
        <v>11106.74</v>
      </c>
      <c r="D23" s="126">
        <v>64645.66</v>
      </c>
      <c r="E23" s="56">
        <v>5</v>
      </c>
      <c r="F23" s="56">
        <v>246405.97</v>
      </c>
      <c r="H23" s="278">
        <v>16080</v>
      </c>
      <c r="O23" s="56">
        <v>-809166.32</v>
      </c>
      <c r="P23" s="56">
        <v>2203520.5099999998</v>
      </c>
      <c r="S23" s="100">
        <v>973755.37</v>
      </c>
      <c r="T23" s="100">
        <v>81460</v>
      </c>
      <c r="U23" s="100">
        <v>1914.64</v>
      </c>
      <c r="V23" s="100">
        <v>1032910</v>
      </c>
      <c r="X23" s="127">
        <v>1546810</v>
      </c>
      <c r="AA23" s="127">
        <v>455325.61</v>
      </c>
      <c r="AB23" s="127">
        <v>37847.43</v>
      </c>
    </row>
    <row r="24" spans="1:30" x14ac:dyDescent="0.2">
      <c r="A24" s="56" t="s">
        <v>1528</v>
      </c>
      <c r="B24" s="126">
        <v>676637.59</v>
      </c>
      <c r="C24" s="126">
        <v>0</v>
      </c>
      <c r="D24" s="126">
        <v>58074.37</v>
      </c>
      <c r="E24" s="56">
        <v>238647.67999999999</v>
      </c>
      <c r="F24" s="56">
        <v>407492.21</v>
      </c>
      <c r="H24" s="278">
        <v>58631.3</v>
      </c>
      <c r="O24" s="56">
        <v>-1438626.91</v>
      </c>
      <c r="P24" s="56">
        <v>2350727.5299999998</v>
      </c>
      <c r="S24" s="100">
        <v>1594253.03</v>
      </c>
      <c r="T24" s="100">
        <v>725795</v>
      </c>
      <c r="U24" s="100">
        <v>749.11</v>
      </c>
      <c r="V24" s="100">
        <v>1388800</v>
      </c>
      <c r="X24" s="127">
        <v>2017000</v>
      </c>
      <c r="AA24" s="127">
        <v>994611.66</v>
      </c>
      <c r="AB24" s="127">
        <v>138140.54999999999</v>
      </c>
    </row>
    <row r="25" spans="1:30" x14ac:dyDescent="0.2">
      <c r="A25" s="56" t="s">
        <v>1529</v>
      </c>
      <c r="B25" s="126">
        <v>117238.54</v>
      </c>
      <c r="C25" s="126">
        <v>31900</v>
      </c>
      <c r="D25" s="126">
        <v>124354.31</v>
      </c>
      <c r="E25" s="56">
        <v>806155.76</v>
      </c>
      <c r="F25" s="56">
        <v>-206736.72</v>
      </c>
      <c r="G25" s="278">
        <v>120000</v>
      </c>
      <c r="H25" s="278">
        <v>63871.6</v>
      </c>
      <c r="O25" s="56">
        <v>-2330354.56</v>
      </c>
      <c r="P25" s="56">
        <v>3163898.35</v>
      </c>
      <c r="S25" s="100">
        <v>869912.46</v>
      </c>
      <c r="T25" s="100">
        <v>170410</v>
      </c>
      <c r="U25" s="100">
        <v>336.41</v>
      </c>
      <c r="V25" s="100">
        <v>885390</v>
      </c>
      <c r="X25" s="127">
        <v>1216690</v>
      </c>
      <c r="Y25" s="127">
        <v>5176</v>
      </c>
      <c r="AA25" s="127">
        <v>612592.15</v>
      </c>
      <c r="AB25" s="127">
        <v>154949.22</v>
      </c>
    </row>
    <row r="26" spans="1:30" x14ac:dyDescent="0.2">
      <c r="A26" s="56" t="s">
        <v>1530</v>
      </c>
      <c r="B26" s="126">
        <v>694816.01</v>
      </c>
      <c r="C26" s="126">
        <v>253180</v>
      </c>
      <c r="D26" s="126">
        <v>44770.34</v>
      </c>
      <c r="E26" s="56">
        <v>1055765.0900000001</v>
      </c>
      <c r="F26" s="56">
        <v>1243847.1000000001</v>
      </c>
      <c r="H26" s="278">
        <v>255300</v>
      </c>
      <c r="O26" s="56">
        <v>806599.09</v>
      </c>
      <c r="P26" s="56">
        <v>2060186.09</v>
      </c>
      <c r="R26" s="100">
        <v>3802.96</v>
      </c>
      <c r="S26" s="100">
        <v>1415695.85</v>
      </c>
      <c r="T26" s="100">
        <v>756223</v>
      </c>
      <c r="U26" s="100">
        <v>62.24</v>
      </c>
      <c r="V26" s="100">
        <v>1842890</v>
      </c>
      <c r="X26" s="127">
        <v>2302332.1</v>
      </c>
      <c r="Z26" s="127">
        <v>7612</v>
      </c>
      <c r="AA26" s="127">
        <v>1081312.49</v>
      </c>
      <c r="AB26" s="127">
        <v>174140.1</v>
      </c>
      <c r="AD26" s="127">
        <v>1140</v>
      </c>
    </row>
    <row r="27" spans="1:30" x14ac:dyDescent="0.2">
      <c r="A27" s="56" t="s">
        <v>1531</v>
      </c>
      <c r="B27" s="126">
        <v>295624.52</v>
      </c>
      <c r="C27" s="126">
        <v>47520</v>
      </c>
      <c r="D27" s="126">
        <v>100284.1</v>
      </c>
      <c r="E27" s="56">
        <v>347828.47999999998</v>
      </c>
      <c r="F27" s="56">
        <v>487343.42</v>
      </c>
      <c r="H27" s="278">
        <v>29754.62</v>
      </c>
      <c r="O27" s="56">
        <v>-1661817.23</v>
      </c>
      <c r="P27" s="56">
        <v>2920599.11</v>
      </c>
      <c r="S27" s="100">
        <v>1097679.45</v>
      </c>
      <c r="T27" s="100">
        <v>283580</v>
      </c>
      <c r="U27" s="100">
        <v>663.39</v>
      </c>
      <c r="V27" s="100">
        <v>1211630</v>
      </c>
      <c r="W27" s="100">
        <v>214036</v>
      </c>
      <c r="X27" s="127">
        <v>1701118</v>
      </c>
      <c r="AA27" s="127">
        <v>624793.81999999995</v>
      </c>
      <c r="AB27" s="127">
        <v>289611</v>
      </c>
    </row>
    <row r="28" spans="1:30" x14ac:dyDescent="0.2">
      <c r="A28" s="56" t="s">
        <v>1532</v>
      </c>
      <c r="B28" s="126">
        <v>290477.96999999997</v>
      </c>
      <c r="C28" s="126">
        <v>0</v>
      </c>
      <c r="D28" s="126">
        <v>67721.25</v>
      </c>
      <c r="E28" s="56">
        <v>480675.06</v>
      </c>
      <c r="F28" s="56">
        <v>134237.29</v>
      </c>
      <c r="H28" s="278">
        <v>14098.04</v>
      </c>
      <c r="O28" s="56">
        <v>-308109.53999999998</v>
      </c>
      <c r="P28" s="56">
        <v>1187021.07</v>
      </c>
      <c r="S28" s="100">
        <v>1053663.8500000001</v>
      </c>
      <c r="T28" s="100">
        <v>342020</v>
      </c>
      <c r="U28" s="100">
        <v>353.65</v>
      </c>
      <c r="V28" s="100">
        <v>941380</v>
      </c>
      <c r="X28" s="127">
        <v>1482465</v>
      </c>
      <c r="AA28" s="127">
        <v>570627.86</v>
      </c>
      <c r="AB28" s="127">
        <v>153872.64000000001</v>
      </c>
    </row>
    <row r="29" spans="1:30" x14ac:dyDescent="0.2">
      <c r="A29" s="56" t="s">
        <v>1533</v>
      </c>
      <c r="B29" s="126">
        <v>239012.74</v>
      </c>
      <c r="C29" s="126">
        <v>0</v>
      </c>
      <c r="D29" s="126">
        <v>40660.57</v>
      </c>
      <c r="E29" s="56">
        <v>753212.82</v>
      </c>
      <c r="F29" s="56">
        <v>232361.8</v>
      </c>
      <c r="H29" s="278">
        <v>28457.9</v>
      </c>
      <c r="K29" s="278">
        <v>3000</v>
      </c>
      <c r="N29" s="56">
        <v>-1427526.31</v>
      </c>
      <c r="P29" s="56">
        <v>2650223.29</v>
      </c>
      <c r="S29" s="100">
        <v>980719.56</v>
      </c>
      <c r="T29" s="100">
        <v>215900</v>
      </c>
      <c r="U29" s="100">
        <v>378.17</v>
      </c>
      <c r="V29" s="100">
        <v>795250</v>
      </c>
      <c r="W29" s="100">
        <v>2700</v>
      </c>
      <c r="X29" s="127">
        <v>1084000.6000000001</v>
      </c>
      <c r="Y29" s="127">
        <v>5176</v>
      </c>
      <c r="AA29" s="127">
        <v>665651.43000000005</v>
      </c>
      <c r="AB29" s="127">
        <v>161926.65</v>
      </c>
    </row>
    <row r="30" spans="1:30" x14ac:dyDescent="0.2">
      <c r="A30" s="56" t="s">
        <v>1534</v>
      </c>
      <c r="B30" s="126">
        <v>156623.72</v>
      </c>
      <c r="C30" s="126">
        <v>0</v>
      </c>
      <c r="D30" s="126">
        <v>55668.5</v>
      </c>
      <c r="E30" s="56">
        <v>1734230.38</v>
      </c>
      <c r="F30" s="56">
        <v>249248.47</v>
      </c>
      <c r="H30" s="278">
        <v>15389</v>
      </c>
      <c r="K30" s="278">
        <v>35.04</v>
      </c>
      <c r="O30" s="56">
        <v>278568.71999999997</v>
      </c>
      <c r="P30" s="56">
        <v>1714501.17</v>
      </c>
      <c r="S30" s="100">
        <v>1079114.19</v>
      </c>
      <c r="T30" s="100">
        <v>145980</v>
      </c>
      <c r="U30" s="100">
        <v>198.71</v>
      </c>
      <c r="V30" s="100">
        <v>910220</v>
      </c>
      <c r="W30" s="100">
        <v>8900</v>
      </c>
      <c r="X30" s="127">
        <v>1117410.32</v>
      </c>
      <c r="AA30" s="127">
        <v>405978.89</v>
      </c>
      <c r="AB30" s="127">
        <v>262881.55</v>
      </c>
    </row>
    <row r="31" spans="1:30" x14ac:dyDescent="0.2">
      <c r="A31" s="56" t="s">
        <v>1535</v>
      </c>
      <c r="B31" s="126">
        <v>615713.31999999995</v>
      </c>
      <c r="C31" s="126">
        <v>0</v>
      </c>
      <c r="D31" s="126">
        <v>289096.01</v>
      </c>
      <c r="E31" s="56">
        <v>829500.52</v>
      </c>
      <c r="F31" s="56">
        <v>328472.74</v>
      </c>
      <c r="H31" s="278">
        <v>216841.69</v>
      </c>
      <c r="I31" s="278">
        <v>88320</v>
      </c>
      <c r="O31" s="56">
        <v>-565111.54</v>
      </c>
      <c r="P31" s="56">
        <v>2482860.59</v>
      </c>
      <c r="S31" s="100">
        <v>1210983.78</v>
      </c>
      <c r="U31" s="100">
        <v>1506.76</v>
      </c>
      <c r="V31" s="100">
        <v>1286770</v>
      </c>
      <c r="X31" s="127">
        <v>1619280</v>
      </c>
      <c r="AA31" s="127">
        <v>817648.89</v>
      </c>
      <c r="AB31" s="127">
        <v>169984.8</v>
      </c>
    </row>
    <row r="32" spans="1:30" x14ac:dyDescent="0.2">
      <c r="A32" s="56" t="s">
        <v>1536</v>
      </c>
      <c r="B32" s="126">
        <v>159175.12</v>
      </c>
      <c r="C32" s="126">
        <v>0</v>
      </c>
      <c r="D32" s="126">
        <v>14186.85</v>
      </c>
      <c r="E32" s="56">
        <v>335524.07</v>
      </c>
      <c r="F32" s="56">
        <v>238549.77</v>
      </c>
      <c r="H32" s="278">
        <v>20000</v>
      </c>
      <c r="J32" s="278">
        <v>110000</v>
      </c>
      <c r="O32" s="56">
        <v>-1411001.29</v>
      </c>
      <c r="P32" s="56">
        <v>2102364.12</v>
      </c>
      <c r="S32" s="100">
        <v>651228.21</v>
      </c>
      <c r="T32" s="100">
        <v>88760</v>
      </c>
      <c r="U32" s="100">
        <v>403.32</v>
      </c>
      <c r="V32" s="100">
        <v>1023110</v>
      </c>
      <c r="W32" s="100">
        <v>12400</v>
      </c>
      <c r="X32" s="127">
        <v>1259810</v>
      </c>
      <c r="AA32" s="127">
        <v>385123.73</v>
      </c>
      <c r="AB32" s="127">
        <v>96623.82</v>
      </c>
    </row>
    <row r="33" spans="1:30" x14ac:dyDescent="0.2">
      <c r="A33" s="56" t="s">
        <v>1537</v>
      </c>
      <c r="B33" s="126">
        <v>125666.09</v>
      </c>
      <c r="C33" s="126">
        <v>53760</v>
      </c>
      <c r="D33" s="126">
        <v>33677.47</v>
      </c>
      <c r="E33" s="56">
        <v>486179.31</v>
      </c>
      <c r="F33" s="56">
        <v>511185.24</v>
      </c>
      <c r="H33" s="278">
        <v>42344.75</v>
      </c>
      <c r="K33" s="278">
        <v>0</v>
      </c>
      <c r="O33" s="56">
        <v>723051.05</v>
      </c>
      <c r="P33" s="56">
        <v>923152.19</v>
      </c>
      <c r="S33" s="100">
        <v>1211434.6200000001</v>
      </c>
      <c r="U33" s="100">
        <v>820.39</v>
      </c>
      <c r="V33" s="100">
        <v>1080810</v>
      </c>
      <c r="X33" s="127">
        <v>1620658.6</v>
      </c>
      <c r="AA33" s="127">
        <v>928752.79</v>
      </c>
      <c r="AB33" s="127">
        <v>197221.5</v>
      </c>
    </row>
    <row r="34" spans="1:30" x14ac:dyDescent="0.2">
      <c r="A34" s="56" t="s">
        <v>1538</v>
      </c>
      <c r="B34" s="126">
        <v>377838.28</v>
      </c>
      <c r="C34" s="126">
        <v>0</v>
      </c>
      <c r="D34" s="126">
        <v>92132.6</v>
      </c>
      <c r="E34" s="56">
        <v>981006.56</v>
      </c>
      <c r="F34" s="56">
        <v>290411.53999999998</v>
      </c>
      <c r="H34" s="278">
        <v>49031.3</v>
      </c>
      <c r="K34" s="278">
        <v>150976</v>
      </c>
      <c r="O34" s="56">
        <v>-846366.82</v>
      </c>
      <c r="P34" s="56">
        <v>2548141.21</v>
      </c>
      <c r="Q34" s="100">
        <v>437.44</v>
      </c>
      <c r="S34" s="100">
        <v>878125.58</v>
      </c>
      <c r="T34" s="100">
        <v>463235</v>
      </c>
      <c r="V34" s="100">
        <v>1430040</v>
      </c>
      <c r="X34" s="127">
        <v>1775970</v>
      </c>
      <c r="AA34" s="127">
        <v>669554.48</v>
      </c>
      <c r="AB34" s="127">
        <v>331877.25</v>
      </c>
    </row>
    <row r="35" spans="1:30" x14ac:dyDescent="0.2">
      <c r="A35" s="56" t="s">
        <v>1591</v>
      </c>
      <c r="B35" s="126">
        <v>62352.84</v>
      </c>
      <c r="C35" s="126">
        <v>3270</v>
      </c>
      <c r="D35" s="126">
        <v>53393.45</v>
      </c>
      <c r="E35" s="56">
        <v>435632.76</v>
      </c>
      <c r="F35" s="56">
        <v>371677</v>
      </c>
      <c r="H35" s="278">
        <v>30750</v>
      </c>
      <c r="K35" s="278">
        <v>178384.78</v>
      </c>
      <c r="M35" s="56">
        <v>69240</v>
      </c>
      <c r="O35" s="56">
        <v>-555379.96</v>
      </c>
      <c r="P35" s="56">
        <v>1650244.41</v>
      </c>
      <c r="S35" s="100">
        <v>616044.21</v>
      </c>
      <c r="U35" s="100">
        <v>428.6</v>
      </c>
      <c r="V35" s="100">
        <v>1173920</v>
      </c>
      <c r="X35" s="127">
        <v>1406930</v>
      </c>
      <c r="Z35" s="127">
        <v>6808</v>
      </c>
      <c r="AA35" s="127">
        <v>612968.81999999995</v>
      </c>
      <c r="AB35" s="127">
        <v>50959.17</v>
      </c>
      <c r="AD35" s="127">
        <v>4900</v>
      </c>
    </row>
    <row r="36" spans="1:30" x14ac:dyDescent="0.2">
      <c r="A36" s="56" t="s">
        <v>1539</v>
      </c>
      <c r="B36" s="126">
        <v>299970.83</v>
      </c>
      <c r="C36" s="126">
        <v>10365.61</v>
      </c>
      <c r="D36" s="126">
        <v>95409.12</v>
      </c>
      <c r="E36" s="56">
        <v>25802.04</v>
      </c>
      <c r="F36" s="56">
        <v>346019.68</v>
      </c>
      <c r="H36" s="278">
        <v>19546.060000000001</v>
      </c>
      <c r="O36" s="56">
        <v>-1281636.6299999999</v>
      </c>
      <c r="P36" s="56">
        <v>1948644.79</v>
      </c>
      <c r="S36" s="100">
        <v>540417.82999999996</v>
      </c>
      <c r="T36" s="100">
        <v>52000</v>
      </c>
      <c r="U36" s="100">
        <v>366.41</v>
      </c>
      <c r="V36" s="100">
        <v>721530</v>
      </c>
      <c r="X36" s="127">
        <v>845590</v>
      </c>
      <c r="AA36" s="127">
        <v>336047.15</v>
      </c>
      <c r="AB36" s="127">
        <v>105.03</v>
      </c>
    </row>
    <row r="37" spans="1:30" x14ac:dyDescent="0.2">
      <c r="A37" s="56" t="s">
        <v>1540</v>
      </c>
      <c r="B37" s="126">
        <v>390238.68</v>
      </c>
      <c r="C37" s="126">
        <v>26867.09</v>
      </c>
      <c r="D37" s="126">
        <v>37215.03</v>
      </c>
      <c r="E37" s="56">
        <v>176929.07</v>
      </c>
      <c r="F37" s="56">
        <v>872369.96</v>
      </c>
      <c r="H37" s="278">
        <v>27900</v>
      </c>
      <c r="O37" s="56">
        <v>-705268.71</v>
      </c>
      <c r="P37" s="56">
        <v>2125603</v>
      </c>
      <c r="S37" s="100">
        <v>804719.24</v>
      </c>
      <c r="T37" s="100">
        <v>49960</v>
      </c>
      <c r="U37" s="100">
        <v>481.72</v>
      </c>
      <c r="V37" s="100">
        <v>383710</v>
      </c>
      <c r="X37" s="127">
        <v>594893</v>
      </c>
      <c r="AA37" s="127">
        <v>504673.73</v>
      </c>
      <c r="AB37" s="127">
        <v>61023.69</v>
      </c>
    </row>
    <row r="38" spans="1:30" x14ac:dyDescent="0.2">
      <c r="A38" s="56" t="s">
        <v>1541</v>
      </c>
      <c r="B38" s="126">
        <v>340210.09</v>
      </c>
      <c r="C38" s="126">
        <v>14836.2</v>
      </c>
      <c r="D38" s="126">
        <v>37756.269999999997</v>
      </c>
      <c r="E38" s="56">
        <v>196145.55</v>
      </c>
      <c r="F38" s="56">
        <v>304867.53000000003</v>
      </c>
      <c r="H38" s="278">
        <v>21976.45</v>
      </c>
      <c r="O38" s="56">
        <v>-1136718.21</v>
      </c>
      <c r="P38" s="56">
        <v>1917883.16</v>
      </c>
      <c r="S38" s="100">
        <v>573982.48</v>
      </c>
      <c r="T38" s="100">
        <v>57000</v>
      </c>
      <c r="U38" s="100">
        <v>366.2</v>
      </c>
      <c r="V38" s="100">
        <v>663960</v>
      </c>
      <c r="X38" s="127">
        <v>886680</v>
      </c>
      <c r="Z38" s="127">
        <v>420</v>
      </c>
      <c r="AA38" s="127">
        <v>220951.75</v>
      </c>
      <c r="AB38" s="127">
        <v>69204.69</v>
      </c>
    </row>
    <row r="39" spans="1:30" x14ac:dyDescent="0.2">
      <c r="A39" s="56" t="s">
        <v>1542</v>
      </c>
      <c r="B39" s="126">
        <v>645186.37</v>
      </c>
      <c r="C39" s="126">
        <v>10456.33</v>
      </c>
      <c r="D39" s="126">
        <v>73809.929999999993</v>
      </c>
      <c r="E39" s="56">
        <v>346667.6</v>
      </c>
      <c r="F39" s="56">
        <v>1226426.98</v>
      </c>
      <c r="H39" s="278">
        <v>25859.1</v>
      </c>
      <c r="O39" s="56">
        <v>-278072.87</v>
      </c>
      <c r="P39" s="56">
        <v>2205072.4900000002</v>
      </c>
      <c r="S39" s="100">
        <v>1474583.59</v>
      </c>
      <c r="T39" s="100">
        <v>118600</v>
      </c>
      <c r="U39" s="100">
        <v>651.45000000000005</v>
      </c>
      <c r="V39" s="100">
        <v>1059660</v>
      </c>
      <c r="W39" s="100">
        <v>46100</v>
      </c>
      <c r="X39" s="127">
        <v>1589409</v>
      </c>
      <c r="AA39" s="127">
        <v>531249.68000000005</v>
      </c>
      <c r="AB39" s="127">
        <v>66540.87</v>
      </c>
    </row>
    <row r="40" spans="1:30" x14ac:dyDescent="0.2">
      <c r="A40" s="56" t="s">
        <v>1543</v>
      </c>
      <c r="B40" s="126">
        <v>680226.33</v>
      </c>
      <c r="C40" s="126">
        <v>36000</v>
      </c>
      <c r="D40" s="126">
        <v>139856.37</v>
      </c>
      <c r="E40" s="56">
        <v>2245041.7400000002</v>
      </c>
      <c r="F40" s="56">
        <v>955108.13</v>
      </c>
      <c r="H40" s="278">
        <v>55782.33</v>
      </c>
      <c r="K40" s="278">
        <v>0</v>
      </c>
      <c r="O40" s="56">
        <v>1838307.3</v>
      </c>
      <c r="P40" s="56">
        <v>1879861.02</v>
      </c>
      <c r="S40" s="100">
        <v>1386695.3</v>
      </c>
      <c r="T40" s="100">
        <v>185000</v>
      </c>
      <c r="U40" s="100">
        <v>715.6</v>
      </c>
      <c r="V40" s="100">
        <v>696580</v>
      </c>
      <c r="W40" s="100">
        <v>360.2</v>
      </c>
      <c r="X40" s="127">
        <v>1234164</v>
      </c>
      <c r="AA40" s="127">
        <v>569527.15</v>
      </c>
      <c r="AB40" s="127">
        <v>8925.0300000000007</v>
      </c>
    </row>
    <row r="41" spans="1:30" x14ac:dyDescent="0.2">
      <c r="A41" s="56" t="s">
        <v>1544</v>
      </c>
      <c r="B41" s="126">
        <v>848636.78</v>
      </c>
      <c r="C41" s="126">
        <v>10980</v>
      </c>
      <c r="D41" s="126">
        <v>66002.5</v>
      </c>
      <c r="E41" s="56">
        <v>790671.07</v>
      </c>
      <c r="F41" s="56">
        <v>530643</v>
      </c>
      <c r="H41" s="278">
        <v>56980</v>
      </c>
      <c r="O41" s="56">
        <v>-1604193.26</v>
      </c>
      <c r="P41" s="56">
        <v>3832429.73</v>
      </c>
      <c r="S41" s="100">
        <v>1034090.97</v>
      </c>
      <c r="T41" s="100">
        <v>131120</v>
      </c>
      <c r="U41" s="100">
        <v>1558.55</v>
      </c>
      <c r="V41" s="100">
        <v>842310</v>
      </c>
      <c r="X41" s="127">
        <v>1357880</v>
      </c>
      <c r="Y41" s="127">
        <v>4976</v>
      </c>
      <c r="Z41" s="127">
        <v>360</v>
      </c>
      <c r="AA41" s="127">
        <v>557289.94999999995</v>
      </c>
      <c r="AB41" s="127">
        <v>69204.69</v>
      </c>
    </row>
    <row r="42" spans="1:30" x14ac:dyDescent="0.2">
      <c r="A42" s="56" t="s">
        <v>1545</v>
      </c>
      <c r="B42" s="126">
        <v>331840.02</v>
      </c>
      <c r="C42" s="126">
        <v>0</v>
      </c>
      <c r="D42" s="126">
        <v>110296.01</v>
      </c>
      <c r="E42" s="56">
        <v>269746.44</v>
      </c>
      <c r="F42" s="56">
        <v>1754672.74</v>
      </c>
      <c r="H42" s="278">
        <v>1050</v>
      </c>
      <c r="O42" s="56">
        <v>525930.79</v>
      </c>
      <c r="P42" s="56">
        <v>1975418.72</v>
      </c>
      <c r="S42" s="100">
        <v>788835.46</v>
      </c>
      <c r="T42" s="100">
        <v>66600</v>
      </c>
      <c r="U42" s="100">
        <v>495.62</v>
      </c>
      <c r="V42" s="100">
        <v>739620</v>
      </c>
      <c r="X42" s="127">
        <v>1129100</v>
      </c>
      <c r="Z42" s="127">
        <v>460</v>
      </c>
      <c r="AA42" s="127">
        <v>363354.41</v>
      </c>
      <c r="AB42" s="127">
        <v>67169.97</v>
      </c>
    </row>
    <row r="43" spans="1:30" x14ac:dyDescent="0.2">
      <c r="A43" s="56" t="s">
        <v>1546</v>
      </c>
      <c r="B43" s="126">
        <v>320371.38</v>
      </c>
      <c r="C43" s="126">
        <v>11865.4</v>
      </c>
      <c r="D43" s="126">
        <v>100559.69</v>
      </c>
      <c r="E43" s="56">
        <v>204552.7</v>
      </c>
      <c r="F43" s="56">
        <v>198688.44</v>
      </c>
      <c r="H43" s="278">
        <v>23247.95</v>
      </c>
      <c r="O43" s="56">
        <v>-774258.12</v>
      </c>
      <c r="P43" s="56">
        <v>1580455.21</v>
      </c>
      <c r="S43" s="100">
        <v>612061.17000000004</v>
      </c>
      <c r="T43" s="100">
        <v>60000</v>
      </c>
      <c r="U43" s="100">
        <v>443.39</v>
      </c>
      <c r="V43" s="100">
        <v>301410</v>
      </c>
      <c r="X43" s="127">
        <v>540890</v>
      </c>
      <c r="AA43" s="127">
        <v>297175.93</v>
      </c>
      <c r="AB43" s="127">
        <v>65910.06</v>
      </c>
    </row>
    <row r="44" spans="1:30" x14ac:dyDescent="0.2">
      <c r="A44" s="56" t="s">
        <v>1547</v>
      </c>
      <c r="B44" s="126">
        <v>398128.32</v>
      </c>
      <c r="C44" s="126">
        <v>7415.1</v>
      </c>
      <c r="D44" s="126">
        <v>109501.53</v>
      </c>
      <c r="E44" s="56">
        <v>580092.61</v>
      </c>
      <c r="F44" s="56">
        <v>562261.74</v>
      </c>
      <c r="H44" s="278">
        <v>36600</v>
      </c>
      <c r="O44" s="56">
        <v>-849681.65</v>
      </c>
      <c r="P44" s="56">
        <v>2583577.5299999998</v>
      </c>
      <c r="S44" s="100">
        <v>803831.99</v>
      </c>
      <c r="U44" s="100">
        <v>733.35</v>
      </c>
      <c r="V44" s="100">
        <v>754290</v>
      </c>
      <c r="W44" s="100">
        <v>13500</v>
      </c>
      <c r="X44" s="127">
        <v>1052734</v>
      </c>
      <c r="Z44" s="127">
        <v>5136</v>
      </c>
      <c r="AA44" s="127">
        <v>476932.85</v>
      </c>
      <c r="AB44" s="127">
        <v>92423.07</v>
      </c>
    </row>
    <row r="45" spans="1:30" x14ac:dyDescent="0.2">
      <c r="A45" s="56" t="s">
        <v>1548</v>
      </c>
      <c r="B45" s="126">
        <v>579252.93999999994</v>
      </c>
      <c r="D45" s="126">
        <v>57825.03</v>
      </c>
      <c r="E45" s="56">
        <v>363289.63</v>
      </c>
      <c r="F45" s="56">
        <v>723225.81</v>
      </c>
      <c r="O45" s="56">
        <v>-66844.53</v>
      </c>
      <c r="P45" s="56">
        <v>1850667.12</v>
      </c>
      <c r="S45" s="100">
        <v>416853.47</v>
      </c>
      <c r="U45" s="100">
        <v>1127.82</v>
      </c>
      <c r="V45" s="100">
        <v>702650</v>
      </c>
      <c r="X45" s="127">
        <v>808010</v>
      </c>
      <c r="AA45" s="127">
        <v>291135.46000000002</v>
      </c>
      <c r="AB45" s="127">
        <v>61865.01</v>
      </c>
    </row>
    <row r="46" spans="1:30" x14ac:dyDescent="0.2">
      <c r="A46" s="56" t="s">
        <v>1549</v>
      </c>
      <c r="B46" s="126">
        <v>322821.59999999998</v>
      </c>
      <c r="C46" s="126">
        <v>28803.98</v>
      </c>
      <c r="D46" s="126">
        <v>82991.94</v>
      </c>
      <c r="E46" s="56">
        <v>584448.78</v>
      </c>
      <c r="F46" s="56">
        <v>528764.54</v>
      </c>
      <c r="N46" s="56">
        <v>-1651159.52</v>
      </c>
      <c r="P46" s="56">
        <v>3139393.79</v>
      </c>
      <c r="S46" s="100">
        <v>1339387.8600000001</v>
      </c>
      <c r="T46" s="100">
        <v>15000</v>
      </c>
      <c r="U46" s="100">
        <v>411.15</v>
      </c>
      <c r="V46" s="100">
        <v>707050</v>
      </c>
      <c r="X46" s="127">
        <v>1299366</v>
      </c>
      <c r="AA46" s="127">
        <v>468745.47</v>
      </c>
      <c r="AB46" s="127">
        <v>62156.97</v>
      </c>
    </row>
    <row r="47" spans="1:30" x14ac:dyDescent="0.2">
      <c r="A47" s="56" t="s">
        <v>1550</v>
      </c>
      <c r="B47" s="126">
        <v>162390.41</v>
      </c>
      <c r="C47" s="126">
        <v>4045.9</v>
      </c>
      <c r="D47" s="126">
        <v>84660.22</v>
      </c>
      <c r="E47" s="56">
        <v>1501251.27</v>
      </c>
      <c r="F47" s="56">
        <v>1061925.28</v>
      </c>
      <c r="O47" s="56">
        <v>270496.65000000002</v>
      </c>
      <c r="P47" s="56">
        <v>2592803.14</v>
      </c>
      <c r="S47" s="100">
        <v>497748.84</v>
      </c>
      <c r="U47" s="100">
        <v>391.83</v>
      </c>
      <c r="V47" s="100">
        <v>202200</v>
      </c>
      <c r="X47" s="127">
        <v>345766</v>
      </c>
      <c r="AA47" s="127">
        <v>325339.69</v>
      </c>
      <c r="AB47" s="127">
        <v>48189.69</v>
      </c>
    </row>
    <row r="48" spans="1:30" x14ac:dyDescent="0.2">
      <c r="A48" s="56" t="s">
        <v>1551</v>
      </c>
      <c r="B48" s="126">
        <v>507914.05</v>
      </c>
      <c r="C48" s="126">
        <v>8035.63</v>
      </c>
      <c r="D48" s="126">
        <v>82338.009999999995</v>
      </c>
      <c r="E48" s="56">
        <v>299880.48</v>
      </c>
      <c r="F48" s="56">
        <v>381297.49</v>
      </c>
      <c r="H48" s="278">
        <v>19190.02</v>
      </c>
      <c r="O48" s="56">
        <v>-1041844.98</v>
      </c>
      <c r="P48" s="56">
        <v>2213150.63</v>
      </c>
      <c r="S48" s="100">
        <v>459930.69</v>
      </c>
      <c r="T48" s="100">
        <v>10000</v>
      </c>
      <c r="U48" s="100">
        <v>941.45</v>
      </c>
      <c r="V48" s="100">
        <v>809640</v>
      </c>
      <c r="W48" s="100">
        <v>4500</v>
      </c>
      <c r="X48" s="127">
        <v>871290</v>
      </c>
      <c r="AA48" s="127">
        <v>269464.43</v>
      </c>
      <c r="AB48" s="127">
        <v>1449.72</v>
      </c>
    </row>
    <row r="49" spans="1:30" x14ac:dyDescent="0.2">
      <c r="A49" s="56" t="s">
        <v>1552</v>
      </c>
      <c r="B49" s="126">
        <v>219428.77</v>
      </c>
      <c r="C49" s="126">
        <v>5136</v>
      </c>
      <c r="D49" s="126">
        <v>39894.339999999997</v>
      </c>
      <c r="E49" s="56">
        <v>853882.41</v>
      </c>
      <c r="F49" s="56">
        <v>589015.15</v>
      </c>
      <c r="J49" s="278">
        <v>85000</v>
      </c>
      <c r="O49" s="56">
        <v>-451348.16</v>
      </c>
      <c r="P49" s="56">
        <v>2118686.35</v>
      </c>
      <c r="S49" s="100">
        <v>489282.31</v>
      </c>
      <c r="U49" s="100">
        <v>197.19</v>
      </c>
      <c r="V49" s="100">
        <v>689140</v>
      </c>
      <c r="X49" s="127">
        <v>827266</v>
      </c>
      <c r="AA49" s="127">
        <v>295036.83</v>
      </c>
      <c r="AB49" s="127">
        <v>68552.19</v>
      </c>
    </row>
    <row r="50" spans="1:30" x14ac:dyDescent="0.2">
      <c r="A50" s="56" t="s">
        <v>1553</v>
      </c>
      <c r="B50" s="126">
        <v>459698.57</v>
      </c>
      <c r="C50" s="126">
        <v>19800</v>
      </c>
      <c r="D50" s="126">
        <v>525314.26</v>
      </c>
      <c r="E50" s="56">
        <v>1003849.81</v>
      </c>
      <c r="F50" s="56">
        <v>19397.23</v>
      </c>
      <c r="M50" s="56">
        <v>5737</v>
      </c>
      <c r="O50" s="56">
        <v>-1208706.43</v>
      </c>
      <c r="P50" s="56">
        <v>3206691.97</v>
      </c>
      <c r="S50" s="100">
        <v>1243369.82</v>
      </c>
      <c r="T50" s="100">
        <v>245000</v>
      </c>
      <c r="U50" s="100">
        <v>1230.8800000000001</v>
      </c>
      <c r="V50" s="100">
        <v>1605890</v>
      </c>
      <c r="X50" s="127">
        <v>2068932</v>
      </c>
      <c r="AA50" s="127">
        <v>642619.93999999994</v>
      </c>
      <c r="AB50" s="127">
        <v>59222.43</v>
      </c>
    </row>
    <row r="51" spans="1:30" x14ac:dyDescent="0.2">
      <c r="A51" s="56" t="s">
        <v>1554</v>
      </c>
      <c r="B51" s="126">
        <v>99938.2</v>
      </c>
      <c r="C51" s="126">
        <v>0</v>
      </c>
      <c r="D51" s="126">
        <v>179516.9</v>
      </c>
      <c r="E51" s="56">
        <v>47765.5</v>
      </c>
      <c r="F51" s="56">
        <v>754206.51</v>
      </c>
      <c r="K51" s="278">
        <v>0</v>
      </c>
      <c r="O51" s="56">
        <v>-1028475.75</v>
      </c>
      <c r="P51" s="56">
        <v>2598703.46</v>
      </c>
      <c r="S51" s="100">
        <v>1384975.12</v>
      </c>
      <c r="U51" s="100">
        <v>780.95</v>
      </c>
      <c r="V51" s="100">
        <v>1181690</v>
      </c>
      <c r="W51" s="100">
        <v>50000</v>
      </c>
      <c r="X51" s="127">
        <v>2006523.8</v>
      </c>
      <c r="AA51" s="127">
        <v>587143.92000000004</v>
      </c>
      <c r="AB51" s="127">
        <v>239494.95</v>
      </c>
    </row>
    <row r="52" spans="1:30" x14ac:dyDescent="0.2">
      <c r="A52" s="56" t="s">
        <v>1555</v>
      </c>
      <c r="B52" s="126">
        <v>187824.47</v>
      </c>
      <c r="C52" s="126">
        <v>0</v>
      </c>
      <c r="D52" s="126">
        <v>94423.87</v>
      </c>
      <c r="E52" s="56">
        <v>290079.87</v>
      </c>
      <c r="F52" s="56">
        <v>34176.769999999997</v>
      </c>
      <c r="K52" s="278">
        <v>0</v>
      </c>
      <c r="O52" s="56">
        <v>-1629005.92</v>
      </c>
      <c r="P52" s="56">
        <v>2341456.5299999998</v>
      </c>
      <c r="S52" s="100">
        <v>1057542.28</v>
      </c>
      <c r="T52" s="100">
        <v>63235</v>
      </c>
      <c r="U52" s="100">
        <v>455.78</v>
      </c>
      <c r="V52" s="100">
        <v>595670</v>
      </c>
      <c r="W52" s="100">
        <v>110000</v>
      </c>
      <c r="X52" s="127">
        <v>1071212.6000000001</v>
      </c>
      <c r="AA52" s="127">
        <v>582332.47</v>
      </c>
      <c r="AB52" s="127">
        <v>76267.62</v>
      </c>
      <c r="AD52" s="127">
        <v>135535</v>
      </c>
    </row>
    <row r="53" spans="1:30" x14ac:dyDescent="0.2">
      <c r="A53" s="56" t="s">
        <v>1556</v>
      </c>
      <c r="B53" s="126">
        <v>877058.8</v>
      </c>
      <c r="C53" s="126">
        <v>0</v>
      </c>
      <c r="D53" s="126">
        <v>182114.41</v>
      </c>
      <c r="E53" s="56">
        <v>2243569.29</v>
      </c>
      <c r="F53" s="56">
        <v>163827.26999999999</v>
      </c>
      <c r="K53" s="278">
        <v>0</v>
      </c>
      <c r="M53" s="56">
        <v>200000</v>
      </c>
      <c r="O53" s="56">
        <v>2365579.7400000002</v>
      </c>
      <c r="P53" s="56">
        <v>1574485.41</v>
      </c>
      <c r="Q53" s="100">
        <v>2720.96</v>
      </c>
      <c r="S53" s="100">
        <v>2264327.4900000002</v>
      </c>
      <c r="T53" s="100">
        <v>430000</v>
      </c>
      <c r="V53" s="100">
        <v>1575300</v>
      </c>
      <c r="W53" s="100">
        <v>100000</v>
      </c>
      <c r="X53" s="127">
        <v>2792636.2</v>
      </c>
      <c r="AA53" s="127">
        <v>1485029.96</v>
      </c>
      <c r="AB53" s="127">
        <v>260669.07</v>
      </c>
    </row>
    <row r="54" spans="1:30" x14ac:dyDescent="0.2">
      <c r="A54" s="56" t="s">
        <v>1557</v>
      </c>
      <c r="B54" s="126">
        <v>209455.56</v>
      </c>
      <c r="C54" s="126">
        <v>0</v>
      </c>
      <c r="D54" s="126">
        <v>82512.78</v>
      </c>
      <c r="E54" s="56">
        <v>23529.86</v>
      </c>
      <c r="F54" s="56">
        <v>22406.74</v>
      </c>
      <c r="H54" s="278">
        <v>4800</v>
      </c>
      <c r="O54" s="56">
        <v>-1248238.99</v>
      </c>
      <c r="P54" s="56">
        <v>1566508.7</v>
      </c>
      <c r="S54" s="100">
        <v>692466.5</v>
      </c>
      <c r="T54" s="100">
        <v>94000</v>
      </c>
      <c r="U54" s="100">
        <v>529.96</v>
      </c>
      <c r="V54" s="100">
        <v>715210</v>
      </c>
      <c r="X54" s="127">
        <v>1029680</v>
      </c>
      <c r="AA54" s="127">
        <v>246503.11</v>
      </c>
      <c r="AB54" s="127">
        <v>79842.12</v>
      </c>
    </row>
    <row r="55" spans="1:30" x14ac:dyDescent="0.2">
      <c r="A55" s="56" t="s">
        <v>1558</v>
      </c>
      <c r="B55" s="126">
        <v>221884.54</v>
      </c>
      <c r="C55" s="126">
        <v>0</v>
      </c>
      <c r="D55" s="126">
        <v>23676.79</v>
      </c>
      <c r="E55" s="56">
        <v>12678.8</v>
      </c>
      <c r="F55" s="56">
        <v>58823.38</v>
      </c>
      <c r="O55" s="56">
        <v>-2043740.6</v>
      </c>
      <c r="P55" s="56">
        <v>2534998.48</v>
      </c>
      <c r="Q55" s="100">
        <v>758.83</v>
      </c>
      <c r="S55" s="100">
        <v>857216.69</v>
      </c>
      <c r="T55" s="100">
        <v>43480</v>
      </c>
      <c r="V55" s="100">
        <v>441600</v>
      </c>
      <c r="X55" s="127">
        <v>813920</v>
      </c>
      <c r="AA55" s="127">
        <v>531780.44999999995</v>
      </c>
      <c r="AB55" s="127">
        <v>31531.07</v>
      </c>
    </row>
    <row r="56" spans="1:30" x14ac:dyDescent="0.2">
      <c r="A56" s="56" t="s">
        <v>1559</v>
      </c>
      <c r="B56" s="126">
        <v>234446.39</v>
      </c>
      <c r="C56" s="126">
        <v>0</v>
      </c>
      <c r="D56" s="126">
        <v>82571.77</v>
      </c>
      <c r="E56" s="56">
        <v>34003.32</v>
      </c>
      <c r="F56" s="56">
        <v>84049.53</v>
      </c>
      <c r="O56" s="56">
        <v>-1878037.02</v>
      </c>
      <c r="P56" s="56">
        <v>2415193.5099999998</v>
      </c>
      <c r="Q56" s="100">
        <v>790.54</v>
      </c>
      <c r="S56" s="100">
        <v>908732.68</v>
      </c>
      <c r="T56" s="100">
        <v>92604</v>
      </c>
      <c r="V56" s="100">
        <v>1626480</v>
      </c>
      <c r="W56" s="100">
        <v>100000</v>
      </c>
      <c r="X56" s="127">
        <v>1892135</v>
      </c>
      <c r="AA56" s="127">
        <v>666299.79</v>
      </c>
      <c r="AB56" s="127">
        <v>122034.91</v>
      </c>
    </row>
    <row r="57" spans="1:30" x14ac:dyDescent="0.2">
      <c r="A57" s="56" t="s">
        <v>1560</v>
      </c>
      <c r="B57" s="126">
        <v>118695.17</v>
      </c>
      <c r="C57" s="126">
        <v>0</v>
      </c>
      <c r="D57" s="126">
        <v>29247.33</v>
      </c>
      <c r="E57" s="56">
        <v>332149.15999999997</v>
      </c>
      <c r="F57" s="56">
        <v>122916.95</v>
      </c>
      <c r="O57" s="56">
        <v>-621640.99</v>
      </c>
      <c r="P57" s="56">
        <v>1430245.31</v>
      </c>
      <c r="S57" s="100">
        <v>613471.13</v>
      </c>
      <c r="T57" s="100">
        <v>51640</v>
      </c>
      <c r="U57" s="100">
        <v>470.01</v>
      </c>
      <c r="V57" s="100">
        <v>424350</v>
      </c>
      <c r="X57" s="127">
        <v>654750</v>
      </c>
      <c r="AA57" s="127">
        <v>412524.62</v>
      </c>
      <c r="AB57" s="127">
        <v>102476.23</v>
      </c>
      <c r="AC57" s="127">
        <v>106840</v>
      </c>
    </row>
    <row r="58" spans="1:30" x14ac:dyDescent="0.2">
      <c r="A58" s="56" t="s">
        <v>1561</v>
      </c>
      <c r="B58" s="126">
        <v>216904.35</v>
      </c>
      <c r="C58" s="126">
        <v>50040</v>
      </c>
      <c r="D58" s="126">
        <v>41473.199999999997</v>
      </c>
      <c r="E58" s="56">
        <v>92029.83</v>
      </c>
      <c r="F58" s="56">
        <v>990343.31</v>
      </c>
      <c r="O58" s="56">
        <v>-1384285.96</v>
      </c>
      <c r="P58" s="56">
        <v>2897338.69</v>
      </c>
      <c r="Q58" s="100">
        <v>360.99</v>
      </c>
      <c r="S58" s="100">
        <v>1273626.27</v>
      </c>
      <c r="T58" s="100">
        <v>358740</v>
      </c>
      <c r="V58" s="100">
        <v>1101960</v>
      </c>
      <c r="W58" s="100">
        <v>50000</v>
      </c>
      <c r="X58" s="127">
        <v>1578040</v>
      </c>
      <c r="AA58" s="127">
        <v>804759.09</v>
      </c>
      <c r="AB58" s="127">
        <v>220974.21</v>
      </c>
    </row>
    <row r="59" spans="1:30" x14ac:dyDescent="0.2">
      <c r="A59" s="56" t="s">
        <v>1562</v>
      </c>
      <c r="B59" s="126">
        <v>27061.62</v>
      </c>
      <c r="C59" s="126">
        <v>0</v>
      </c>
      <c r="D59" s="126">
        <v>70649.64</v>
      </c>
      <c r="E59" s="56">
        <v>1</v>
      </c>
      <c r="F59" s="56">
        <v>47332.29</v>
      </c>
      <c r="H59" s="278">
        <v>17000</v>
      </c>
      <c r="K59" s="278">
        <v>0</v>
      </c>
      <c r="O59" s="56">
        <v>-2902808.08</v>
      </c>
      <c r="P59" s="56">
        <v>3457082.1</v>
      </c>
      <c r="S59" s="100">
        <v>972200.79</v>
      </c>
      <c r="U59" s="100">
        <v>483.14</v>
      </c>
      <c r="V59" s="100">
        <v>701800</v>
      </c>
      <c r="X59" s="127">
        <v>1266624.2</v>
      </c>
      <c r="AA59" s="127">
        <v>546355.38</v>
      </c>
      <c r="AB59" s="127">
        <v>15236.82</v>
      </c>
    </row>
    <row r="60" spans="1:30" x14ac:dyDescent="0.2">
      <c r="A60" s="56" t="s">
        <v>1563</v>
      </c>
      <c r="B60" s="126">
        <v>163426.69</v>
      </c>
      <c r="C60" s="126">
        <v>0</v>
      </c>
      <c r="D60" s="126">
        <v>25060</v>
      </c>
      <c r="E60" s="56">
        <v>2</v>
      </c>
      <c r="F60" s="56">
        <v>25392.84</v>
      </c>
      <c r="O60" s="56">
        <v>-80470.66</v>
      </c>
      <c r="P60" s="56">
        <v>339109.18</v>
      </c>
      <c r="S60" s="100">
        <v>711811.7</v>
      </c>
      <c r="U60" s="100">
        <v>1350.57</v>
      </c>
      <c r="V60" s="100">
        <v>721250</v>
      </c>
      <c r="W60" s="100">
        <v>50000</v>
      </c>
      <c r="X60" s="127">
        <v>921320</v>
      </c>
      <c r="AA60" s="127">
        <v>567672</v>
      </c>
      <c r="AB60" s="127">
        <v>18271.259999999998</v>
      </c>
    </row>
    <row r="61" spans="1:30" x14ac:dyDescent="0.2">
      <c r="A61" s="56" t="s">
        <v>1564</v>
      </c>
      <c r="B61" s="126">
        <v>176104.7</v>
      </c>
      <c r="C61" s="126">
        <v>0</v>
      </c>
      <c r="D61" s="126">
        <v>89203.49</v>
      </c>
      <c r="E61" s="56">
        <v>120268.74</v>
      </c>
      <c r="F61" s="56">
        <v>25473.49</v>
      </c>
      <c r="K61" s="278">
        <v>0</v>
      </c>
      <c r="O61" s="56">
        <v>-1262442.29</v>
      </c>
      <c r="P61" s="56">
        <v>1695206.85</v>
      </c>
      <c r="S61" s="100">
        <v>503841.93</v>
      </c>
      <c r="T61" s="100">
        <v>34000</v>
      </c>
      <c r="V61" s="100">
        <v>668610</v>
      </c>
      <c r="W61" s="100">
        <v>50000</v>
      </c>
      <c r="X61" s="127">
        <v>893057.44</v>
      </c>
      <c r="AA61" s="127">
        <v>319908.93</v>
      </c>
      <c r="AB61" s="127">
        <v>43643.7</v>
      </c>
    </row>
    <row r="62" spans="1:30" x14ac:dyDescent="0.2">
      <c r="A62" s="56" t="s">
        <v>1565</v>
      </c>
      <c r="B62" s="126">
        <v>358122.7</v>
      </c>
      <c r="C62" s="126">
        <v>0</v>
      </c>
      <c r="D62" s="126">
        <v>76286.399999999994</v>
      </c>
      <c r="E62" s="56">
        <v>120237.75</v>
      </c>
      <c r="F62" s="56">
        <v>86410.1</v>
      </c>
      <c r="K62" s="278">
        <v>0</v>
      </c>
      <c r="O62" s="56">
        <v>-2031305.7</v>
      </c>
      <c r="P62" s="56">
        <v>2729343.72</v>
      </c>
      <c r="S62" s="100">
        <v>1193449.3899999999</v>
      </c>
      <c r="U62" s="100">
        <v>874.74</v>
      </c>
      <c r="V62" s="100">
        <v>813810</v>
      </c>
      <c r="W62" s="100">
        <v>50000</v>
      </c>
      <c r="X62" s="127">
        <v>1285884.8</v>
      </c>
      <c r="AA62" s="127">
        <v>641095.52</v>
      </c>
      <c r="AB62" s="127">
        <v>127676.88</v>
      </c>
    </row>
    <row r="63" spans="1:30" x14ac:dyDescent="0.2">
      <c r="A63" s="56" t="s">
        <v>1566</v>
      </c>
      <c r="B63" s="126">
        <v>397367.57</v>
      </c>
      <c r="C63" s="126">
        <v>14400</v>
      </c>
      <c r="D63" s="126">
        <v>65097.91</v>
      </c>
      <c r="E63" s="56">
        <v>162542</v>
      </c>
      <c r="F63" s="56">
        <v>267968.15999999997</v>
      </c>
      <c r="K63" s="278">
        <v>0</v>
      </c>
      <c r="O63" s="56">
        <v>-2207246.38</v>
      </c>
      <c r="P63" s="56">
        <v>3207310.61</v>
      </c>
      <c r="S63" s="100">
        <v>1453301.21</v>
      </c>
      <c r="T63" s="100">
        <v>305990</v>
      </c>
      <c r="U63" s="100">
        <v>703.55</v>
      </c>
      <c r="V63" s="100">
        <v>1063800</v>
      </c>
      <c r="X63" s="127">
        <v>1764342.6</v>
      </c>
      <c r="AA63" s="127">
        <v>763129.97</v>
      </c>
      <c r="AB63" s="127">
        <v>192448.78</v>
      </c>
    </row>
    <row r="64" spans="1:30" x14ac:dyDescent="0.2">
      <c r="A64" s="56" t="s">
        <v>1567</v>
      </c>
      <c r="B64" s="126">
        <v>372759.4</v>
      </c>
      <c r="C64" s="126">
        <v>0</v>
      </c>
      <c r="D64" s="126">
        <v>106158.86</v>
      </c>
      <c r="E64" s="56">
        <v>140222.10999999999</v>
      </c>
      <c r="F64" s="56">
        <v>78189.05</v>
      </c>
      <c r="H64" s="278">
        <v>69600</v>
      </c>
      <c r="O64" s="56">
        <v>-2060180.96</v>
      </c>
      <c r="P64" s="56">
        <v>2601971.02</v>
      </c>
      <c r="S64" s="100">
        <v>1256254.55</v>
      </c>
      <c r="T64" s="100">
        <v>145704</v>
      </c>
      <c r="U64" s="100">
        <v>653.41</v>
      </c>
      <c r="V64" s="100">
        <v>1042130</v>
      </c>
      <c r="W64" s="100">
        <v>80000</v>
      </c>
      <c r="X64" s="127">
        <v>1540730</v>
      </c>
      <c r="AA64" s="127">
        <v>716233.83</v>
      </c>
      <c r="AB64" s="127">
        <v>73093.77</v>
      </c>
    </row>
    <row r="65" spans="1:30" x14ac:dyDescent="0.2">
      <c r="A65" s="56" t="s">
        <v>1568</v>
      </c>
      <c r="B65" s="126">
        <v>103195.08</v>
      </c>
      <c r="C65" s="126">
        <v>0</v>
      </c>
      <c r="D65" s="126">
        <v>111988.39</v>
      </c>
      <c r="E65" s="56">
        <v>761171.82</v>
      </c>
      <c r="F65" s="56">
        <v>41005.839999999997</v>
      </c>
      <c r="K65" s="278">
        <v>0</v>
      </c>
      <c r="O65" s="56">
        <v>-1874237.09</v>
      </c>
      <c r="P65" s="56">
        <v>3048211.32</v>
      </c>
      <c r="S65" s="100">
        <v>963994.04</v>
      </c>
      <c r="T65" s="100">
        <v>60000</v>
      </c>
      <c r="U65" s="100">
        <v>529.39</v>
      </c>
      <c r="V65" s="100">
        <v>855810</v>
      </c>
      <c r="X65" s="127">
        <v>1379530.8</v>
      </c>
      <c r="AA65" s="127">
        <v>406948.63</v>
      </c>
      <c r="AB65" s="127">
        <v>120132.1</v>
      </c>
    </row>
    <row r="66" spans="1:30" x14ac:dyDescent="0.2">
      <c r="A66" s="56" t="s">
        <v>1589</v>
      </c>
      <c r="B66" s="126">
        <v>112816.02</v>
      </c>
      <c r="C66" s="126">
        <v>0</v>
      </c>
      <c r="D66" s="126">
        <v>38985.01</v>
      </c>
      <c r="E66" s="56">
        <v>646470.06999999995</v>
      </c>
      <c r="F66" s="56">
        <v>132431.06</v>
      </c>
      <c r="O66" s="56">
        <v>11824.18</v>
      </c>
      <c r="P66" s="56">
        <v>1312112.72</v>
      </c>
      <c r="S66" s="100">
        <v>609460.82999999996</v>
      </c>
      <c r="T66" s="100">
        <v>70000</v>
      </c>
      <c r="U66" s="100">
        <v>839.77</v>
      </c>
      <c r="V66" s="100">
        <v>1313718</v>
      </c>
      <c r="X66" s="127">
        <v>1625478</v>
      </c>
      <c r="AA66" s="127">
        <v>362162.72</v>
      </c>
      <c r="AB66" s="127">
        <v>141161.62</v>
      </c>
    </row>
    <row r="67" spans="1:30" x14ac:dyDescent="0.2">
      <c r="A67" s="56" t="s">
        <v>1569</v>
      </c>
      <c r="B67" s="126">
        <v>748692.88</v>
      </c>
      <c r="C67" s="126">
        <v>10560</v>
      </c>
      <c r="D67" s="126">
        <v>79870</v>
      </c>
      <c r="E67" s="56">
        <v>898745.5</v>
      </c>
      <c r="F67" s="56">
        <v>258452</v>
      </c>
      <c r="K67" s="278">
        <v>0</v>
      </c>
      <c r="O67" s="56">
        <v>1044339.9</v>
      </c>
      <c r="P67" s="56">
        <v>997975.02</v>
      </c>
      <c r="S67" s="100">
        <v>692195.65</v>
      </c>
      <c r="T67" s="100">
        <v>59880</v>
      </c>
      <c r="U67" s="100">
        <v>1501.18</v>
      </c>
      <c r="V67" s="100">
        <v>1053200</v>
      </c>
      <c r="X67" s="127">
        <v>1278960</v>
      </c>
      <c r="Y67" s="127">
        <v>31680</v>
      </c>
      <c r="Z67" s="127">
        <v>15176</v>
      </c>
      <c r="AA67" s="127">
        <v>393124.08</v>
      </c>
      <c r="AB67" s="127">
        <v>113578.29</v>
      </c>
    </row>
    <row r="68" spans="1:30" x14ac:dyDescent="0.2">
      <c r="A68" s="56" t="s">
        <v>1570</v>
      </c>
      <c r="B68" s="126">
        <v>208426.41</v>
      </c>
      <c r="C68" s="126">
        <v>30000</v>
      </c>
      <c r="D68" s="126">
        <v>102463.02</v>
      </c>
      <c r="E68" s="56">
        <v>729472.7</v>
      </c>
      <c r="F68" s="56">
        <v>190594.54</v>
      </c>
      <c r="J68" s="278">
        <v>67440</v>
      </c>
      <c r="K68" s="278">
        <v>0</v>
      </c>
      <c r="O68" s="56">
        <v>-2763222.72</v>
      </c>
      <c r="P68" s="56">
        <v>4031791.24</v>
      </c>
      <c r="S68" s="100">
        <v>859904.64</v>
      </c>
      <c r="U68" s="100">
        <v>555.53</v>
      </c>
      <c r="V68" s="100">
        <v>1003440</v>
      </c>
      <c r="X68" s="127">
        <v>1276640</v>
      </c>
      <c r="Y68" s="127">
        <v>28944</v>
      </c>
      <c r="AA68" s="127">
        <v>471013.08</v>
      </c>
      <c r="AB68" s="127">
        <v>90505.62</v>
      </c>
      <c r="AD68" s="127">
        <v>58184.32</v>
      </c>
    </row>
    <row r="69" spans="1:30" x14ac:dyDescent="0.2">
      <c r="A69" s="56" t="s">
        <v>1571</v>
      </c>
      <c r="B69" s="126">
        <v>718005.95</v>
      </c>
      <c r="C69" s="126">
        <v>0</v>
      </c>
      <c r="D69" s="126">
        <v>18744.38</v>
      </c>
      <c r="E69" s="56">
        <v>278547.36</v>
      </c>
      <c r="F69" s="56">
        <v>474184.12</v>
      </c>
      <c r="J69" s="278">
        <v>60000</v>
      </c>
      <c r="O69" s="56">
        <v>1306537.43</v>
      </c>
      <c r="P69" s="56">
        <v>73641.19</v>
      </c>
      <c r="S69" s="100">
        <v>1796440.75</v>
      </c>
      <c r="T69" s="100">
        <v>236780</v>
      </c>
      <c r="U69" s="100">
        <v>1573.09</v>
      </c>
      <c r="V69" s="100">
        <v>2225520</v>
      </c>
      <c r="W69" s="100">
        <v>129197</v>
      </c>
      <c r="X69" s="127">
        <v>2917890</v>
      </c>
      <c r="Y69" s="127">
        <v>4000</v>
      </c>
      <c r="Z69" s="127">
        <v>30066</v>
      </c>
      <c r="AA69" s="127">
        <v>1233689.05</v>
      </c>
      <c r="AB69" s="127">
        <v>103800.6</v>
      </c>
    </row>
    <row r="70" spans="1:30" x14ac:dyDescent="0.2">
      <c r="A70" s="56" t="s">
        <v>1572</v>
      </c>
      <c r="B70" s="126">
        <v>202003.12</v>
      </c>
      <c r="C70" s="126">
        <v>44158.47</v>
      </c>
      <c r="D70" s="126">
        <v>168689.96</v>
      </c>
      <c r="E70" s="56">
        <v>-467396.7</v>
      </c>
      <c r="F70" s="56">
        <v>-235948.7</v>
      </c>
      <c r="N70" s="56">
        <v>-334520.65000000002</v>
      </c>
      <c r="P70" s="56">
        <v>607615.71</v>
      </c>
      <c r="S70" s="100">
        <v>689594.1</v>
      </c>
      <c r="U70" s="100">
        <v>581.12</v>
      </c>
      <c r="V70" s="100">
        <v>832680</v>
      </c>
      <c r="X70" s="127">
        <v>989187</v>
      </c>
      <c r="AA70" s="127">
        <v>335406.73</v>
      </c>
      <c r="AB70" s="127">
        <v>703355.4</v>
      </c>
    </row>
    <row r="71" spans="1:30" x14ac:dyDescent="0.2">
      <c r="A71" s="56" t="s">
        <v>1573</v>
      </c>
      <c r="B71" s="126">
        <v>452111.42</v>
      </c>
      <c r="C71" s="126">
        <v>0</v>
      </c>
      <c r="D71" s="126">
        <v>46599.29</v>
      </c>
      <c r="E71" s="56">
        <v>732318.71</v>
      </c>
      <c r="F71" s="56">
        <v>-50569.279999999999</v>
      </c>
      <c r="K71" s="278">
        <v>951642.26</v>
      </c>
      <c r="N71" s="56">
        <v>-612095.72</v>
      </c>
      <c r="O71" s="56">
        <v>-1425755.6</v>
      </c>
      <c r="P71" s="56">
        <v>3812852.35</v>
      </c>
      <c r="S71" s="100">
        <v>186774.38</v>
      </c>
      <c r="V71" s="100">
        <v>290390</v>
      </c>
      <c r="X71" s="127">
        <v>799942</v>
      </c>
      <c r="AA71" s="127">
        <v>452995.95</v>
      </c>
      <c r="AB71" s="127">
        <v>652928.57999999996</v>
      </c>
    </row>
    <row r="72" spans="1:30" x14ac:dyDescent="0.2">
      <c r="A72" s="56" t="s">
        <v>1574</v>
      </c>
      <c r="B72" s="126">
        <v>158602.72</v>
      </c>
      <c r="C72" s="126">
        <v>3756.26</v>
      </c>
      <c r="D72" s="126">
        <v>19504.59</v>
      </c>
      <c r="E72" s="56">
        <v>596389.98</v>
      </c>
      <c r="F72" s="56">
        <v>175021.2</v>
      </c>
      <c r="O72" s="56">
        <v>-833367.35</v>
      </c>
      <c r="P72" s="56">
        <v>1909993.72</v>
      </c>
      <c r="S72" s="100">
        <v>1208596.92</v>
      </c>
      <c r="U72" s="100">
        <v>304.60000000000002</v>
      </c>
      <c r="V72" s="100">
        <v>963800</v>
      </c>
      <c r="X72" s="127">
        <v>1380352</v>
      </c>
      <c r="Z72" s="127">
        <v>4240</v>
      </c>
      <c r="AA72" s="127">
        <v>553307.54</v>
      </c>
      <c r="AB72" s="127">
        <v>159034.6</v>
      </c>
    </row>
    <row r="73" spans="1:30" x14ac:dyDescent="0.2">
      <c r="A73" s="56" t="s">
        <v>1575</v>
      </c>
      <c r="B73" s="126">
        <v>12153.2</v>
      </c>
      <c r="C73" s="126">
        <v>30000</v>
      </c>
      <c r="D73" s="126">
        <v>152872.17000000001</v>
      </c>
      <c r="E73" s="56">
        <v>311000.24</v>
      </c>
      <c r="F73" s="56">
        <v>-8392.57</v>
      </c>
      <c r="O73" s="56">
        <v>-712086.83</v>
      </c>
      <c r="P73" s="56">
        <v>1439320.15</v>
      </c>
      <c r="S73" s="100">
        <v>1178436.97</v>
      </c>
      <c r="U73" s="100">
        <v>255.21</v>
      </c>
      <c r="V73" s="100">
        <v>618408</v>
      </c>
      <c r="X73" s="127">
        <v>1231783</v>
      </c>
      <c r="Y73" s="127">
        <v>5390</v>
      </c>
      <c r="AA73" s="127">
        <v>580437.31000000006</v>
      </c>
      <c r="AB73" s="127">
        <v>176547.15</v>
      </c>
    </row>
    <row r="74" spans="1:30" x14ac:dyDescent="0.2">
      <c r="A74" s="56" t="s">
        <v>1576</v>
      </c>
      <c r="B74" s="126">
        <v>339785.56</v>
      </c>
      <c r="C74" s="126">
        <v>34176</v>
      </c>
      <c r="D74" s="126">
        <v>81931.47</v>
      </c>
      <c r="E74" s="56">
        <v>1019467.44</v>
      </c>
      <c r="F74" s="56">
        <v>-1167.0999999999999</v>
      </c>
      <c r="O74" s="56">
        <v>-3193460.62</v>
      </c>
      <c r="P74" s="56">
        <v>4868817.07</v>
      </c>
      <c r="S74" s="100">
        <v>1338136.04</v>
      </c>
      <c r="U74" s="100">
        <v>868.33</v>
      </c>
      <c r="V74" s="100">
        <v>777420</v>
      </c>
      <c r="X74" s="127">
        <v>1278230</v>
      </c>
      <c r="Y74" s="127">
        <v>864</v>
      </c>
      <c r="AA74" s="127">
        <v>619647.28</v>
      </c>
      <c r="AB74" s="127">
        <v>309520.17</v>
      </c>
    </row>
    <row r="75" spans="1:30" x14ac:dyDescent="0.2">
      <c r="A75" s="56" t="s">
        <v>1577</v>
      </c>
      <c r="B75" s="126">
        <v>156498.01</v>
      </c>
      <c r="C75" s="126">
        <v>0</v>
      </c>
      <c r="D75" s="126">
        <v>5802.91</v>
      </c>
      <c r="E75" s="56">
        <v>368890.79</v>
      </c>
      <c r="F75" s="56">
        <v>145047.59</v>
      </c>
      <c r="H75" s="278">
        <v>72200</v>
      </c>
      <c r="O75" s="56">
        <v>540941.6</v>
      </c>
      <c r="P75" s="56">
        <v>310741.76000000001</v>
      </c>
      <c r="Q75" s="100">
        <v>292.02999999999997</v>
      </c>
      <c r="S75" s="100">
        <v>788102.62</v>
      </c>
      <c r="V75" s="100">
        <v>484200</v>
      </c>
      <c r="W75" s="100">
        <v>100000</v>
      </c>
      <c r="X75" s="127">
        <v>606637</v>
      </c>
      <c r="Z75" s="127">
        <v>2000</v>
      </c>
      <c r="AA75" s="127">
        <v>681745.61</v>
      </c>
      <c r="AB75" s="127">
        <v>217349.1</v>
      </c>
    </row>
    <row r="76" spans="1:30" x14ac:dyDescent="0.2">
      <c r="A76" s="56" t="s">
        <v>1578</v>
      </c>
      <c r="B76" s="126">
        <v>34136.11</v>
      </c>
      <c r="C76" s="126">
        <v>12000</v>
      </c>
      <c r="D76" s="126">
        <v>68304.86</v>
      </c>
      <c r="E76" s="56">
        <v>274040.62</v>
      </c>
      <c r="F76" s="56">
        <v>61457.42</v>
      </c>
      <c r="L76" s="278">
        <v>320</v>
      </c>
      <c r="O76" s="56">
        <v>-2554695.29</v>
      </c>
      <c r="P76" s="56">
        <v>3225580.14</v>
      </c>
      <c r="S76" s="100">
        <v>747926.2</v>
      </c>
      <c r="U76" s="100">
        <v>277.58999999999997</v>
      </c>
      <c r="V76" s="100">
        <v>686510</v>
      </c>
      <c r="X76" s="127">
        <v>1048175</v>
      </c>
      <c r="AA76" s="127">
        <v>302452.56</v>
      </c>
      <c r="AB76" s="127">
        <v>197435.07</v>
      </c>
    </row>
    <row r="77" spans="1:30" x14ac:dyDescent="0.2">
      <c r="A77" s="56" t="s">
        <v>1579</v>
      </c>
      <c r="B77" s="126">
        <v>372525.75</v>
      </c>
      <c r="C77" s="126">
        <v>78900</v>
      </c>
      <c r="D77" s="126">
        <v>299644.95</v>
      </c>
      <c r="E77" s="56">
        <v>519070.02</v>
      </c>
      <c r="F77" s="56">
        <v>268159.78000000003</v>
      </c>
      <c r="O77" s="56">
        <v>-860635.03</v>
      </c>
      <c r="P77" s="56">
        <v>2484321.89</v>
      </c>
      <c r="S77" s="100">
        <v>1428445.39</v>
      </c>
      <c r="U77" s="100">
        <v>1104.53</v>
      </c>
      <c r="V77" s="100">
        <v>528880</v>
      </c>
      <c r="X77" s="127">
        <v>1202982</v>
      </c>
      <c r="Z77" s="127">
        <v>2444</v>
      </c>
      <c r="AA77" s="127">
        <v>682235.96</v>
      </c>
      <c r="AB77" s="127">
        <v>138082.32</v>
      </c>
    </row>
    <row r="78" spans="1:30" x14ac:dyDescent="0.2">
      <c r="A78" s="56" t="s">
        <v>1587</v>
      </c>
      <c r="B78" s="126">
        <v>132266.42000000001</v>
      </c>
      <c r="C78" s="126">
        <v>10280</v>
      </c>
      <c r="D78" s="126">
        <v>46405.09</v>
      </c>
      <c r="E78" s="56">
        <v>335697.93</v>
      </c>
      <c r="F78" s="56">
        <v>31200.13</v>
      </c>
      <c r="N78" s="56">
        <v>-855969.29</v>
      </c>
      <c r="P78" s="56">
        <v>1412549.96</v>
      </c>
      <c r="S78" s="100">
        <v>680253.13</v>
      </c>
      <c r="U78" s="100">
        <v>198.22</v>
      </c>
      <c r="V78" s="100">
        <v>649260</v>
      </c>
      <c r="X78" s="127">
        <v>849820</v>
      </c>
      <c r="AA78" s="127">
        <v>250119.2</v>
      </c>
      <c r="AB78" s="127">
        <v>155639.25</v>
      </c>
    </row>
    <row r="79" spans="1:30" x14ac:dyDescent="0.2">
      <c r="A79" s="56" t="s">
        <v>1590</v>
      </c>
      <c r="B79" s="126">
        <v>400400.74</v>
      </c>
      <c r="C79" s="126">
        <v>7566.78</v>
      </c>
      <c r="D79" s="126">
        <v>43783.42</v>
      </c>
      <c r="E79" s="56">
        <v>837965.33</v>
      </c>
      <c r="F79" s="56">
        <v>16443.16</v>
      </c>
      <c r="G79" s="278">
        <v>4900</v>
      </c>
      <c r="N79" s="56">
        <v>-4736298.58</v>
      </c>
      <c r="O79" s="56">
        <v>3760058.32</v>
      </c>
      <c r="P79" s="56">
        <v>2368149.29</v>
      </c>
      <c r="Q79" s="100">
        <v>900.1</v>
      </c>
      <c r="S79" s="100">
        <v>565044.47999999998</v>
      </c>
      <c r="V79" s="100">
        <v>912817.5</v>
      </c>
      <c r="X79" s="127">
        <v>1051077.5</v>
      </c>
      <c r="AA79" s="127">
        <v>389359.42</v>
      </c>
      <c r="AB79" s="127">
        <v>82466.759999999995</v>
      </c>
    </row>
    <row r="80" spans="1:30" x14ac:dyDescent="0.2">
      <c r="A80" s="56" t="s">
        <v>1580</v>
      </c>
      <c r="B80" s="126">
        <v>463670.63</v>
      </c>
      <c r="C80" s="126">
        <v>0</v>
      </c>
      <c r="D80" s="126">
        <v>25974.11</v>
      </c>
      <c r="E80" s="56">
        <v>543692.9</v>
      </c>
      <c r="F80" s="56">
        <v>381249.26</v>
      </c>
      <c r="H80" s="278">
        <v>26710.639999999999</v>
      </c>
      <c r="O80" s="56">
        <v>-1148789.2</v>
      </c>
      <c r="P80" s="56">
        <v>2500428.33</v>
      </c>
      <c r="S80" s="100">
        <v>1101484.29</v>
      </c>
      <c r="U80" s="100">
        <v>278.45</v>
      </c>
      <c r="V80" s="100">
        <v>849700</v>
      </c>
      <c r="W80" s="100">
        <v>148900</v>
      </c>
      <c r="X80" s="127">
        <v>1286720</v>
      </c>
      <c r="Z80" s="127">
        <v>6813.86</v>
      </c>
      <c r="AA80" s="127">
        <v>499819.85</v>
      </c>
      <c r="AB80" s="127">
        <v>147533.9</v>
      </c>
    </row>
    <row r="81" spans="1:30" x14ac:dyDescent="0.2">
      <c r="A81" s="56" t="s">
        <v>1581</v>
      </c>
      <c r="B81" s="126">
        <v>336658.97</v>
      </c>
      <c r="C81" s="126">
        <v>1118.2</v>
      </c>
      <c r="D81" s="126">
        <v>40848.06</v>
      </c>
      <c r="E81" s="56">
        <v>5</v>
      </c>
      <c r="F81" s="56">
        <v>296475.59999999998</v>
      </c>
      <c r="H81" s="278">
        <v>18620.919999999998</v>
      </c>
      <c r="O81" s="56">
        <v>-1545681.43</v>
      </c>
      <c r="P81" s="56">
        <v>2140561.41</v>
      </c>
      <c r="S81" s="100">
        <v>732934.65</v>
      </c>
      <c r="T81" s="100">
        <v>84975</v>
      </c>
      <c r="U81" s="100">
        <v>280.20999999999998</v>
      </c>
      <c r="V81" s="100">
        <v>266720</v>
      </c>
      <c r="W81" s="100">
        <v>39400</v>
      </c>
      <c r="X81" s="127">
        <v>687202</v>
      </c>
      <c r="Z81" s="127">
        <v>3940</v>
      </c>
      <c r="AA81" s="127">
        <v>243629.6</v>
      </c>
      <c r="AB81" s="127">
        <v>60168.33</v>
      </c>
    </row>
    <row r="82" spans="1:30" x14ac:dyDescent="0.2">
      <c r="A82" s="56" t="s">
        <v>1582</v>
      </c>
      <c r="B82" s="126">
        <v>589421.54</v>
      </c>
      <c r="C82" s="126">
        <v>0</v>
      </c>
      <c r="D82" s="126">
        <v>36780.78</v>
      </c>
      <c r="E82" s="56">
        <v>950492.69</v>
      </c>
      <c r="F82" s="56">
        <v>706059.19</v>
      </c>
      <c r="H82" s="278">
        <v>23850</v>
      </c>
      <c r="K82" s="278">
        <v>0</v>
      </c>
      <c r="M82" s="56">
        <v>0</v>
      </c>
      <c r="O82" s="56">
        <v>-133342.57999999999</v>
      </c>
      <c r="P82" s="56">
        <v>2191938.59</v>
      </c>
      <c r="S82" s="100">
        <v>1282049.22</v>
      </c>
      <c r="T82" s="100">
        <v>180650</v>
      </c>
      <c r="U82" s="100">
        <v>562.89</v>
      </c>
      <c r="V82" s="100">
        <v>831790</v>
      </c>
      <c r="W82" s="100">
        <v>110000</v>
      </c>
      <c r="X82" s="127">
        <v>1336878.02</v>
      </c>
      <c r="AA82" s="127">
        <v>457135.87</v>
      </c>
      <c r="AB82" s="127">
        <v>240414.03</v>
      </c>
    </row>
    <row r="83" spans="1:30" x14ac:dyDescent="0.2">
      <c r="A83" s="56" t="s">
        <v>1583</v>
      </c>
      <c r="B83" s="126">
        <v>884475.23</v>
      </c>
      <c r="C83" s="126">
        <v>0</v>
      </c>
      <c r="D83" s="126">
        <v>89238.46</v>
      </c>
      <c r="E83" s="56">
        <v>644715.43000000005</v>
      </c>
      <c r="F83" s="56">
        <v>389534.45</v>
      </c>
      <c r="H83" s="278">
        <v>25503.98</v>
      </c>
      <c r="O83" s="56">
        <v>-2199356.0299999998</v>
      </c>
      <c r="P83" s="56">
        <v>4194803.6500000004</v>
      </c>
      <c r="S83" s="100">
        <v>868274.35</v>
      </c>
      <c r="T83" s="100">
        <v>266700</v>
      </c>
      <c r="U83" s="100">
        <v>835.58</v>
      </c>
      <c r="V83" s="100">
        <v>1172610.5</v>
      </c>
      <c r="W83" s="100">
        <v>148000</v>
      </c>
      <c r="X83" s="127">
        <v>1494700.5</v>
      </c>
      <c r="Y83" s="127">
        <v>5300</v>
      </c>
      <c r="Z83" s="127">
        <v>18249.54</v>
      </c>
      <c r="AA83" s="127">
        <v>647889.44999999995</v>
      </c>
      <c r="AB83" s="127">
        <v>258491.97</v>
      </c>
    </row>
    <row r="84" spans="1:30" x14ac:dyDescent="0.2">
      <c r="A84" s="56" t="s">
        <v>1584</v>
      </c>
      <c r="B84" s="126">
        <v>244751.27</v>
      </c>
      <c r="C84" s="126">
        <v>0</v>
      </c>
      <c r="D84" s="126">
        <v>64409.95</v>
      </c>
      <c r="E84" s="56">
        <v>753149.9</v>
      </c>
      <c r="F84" s="56">
        <v>294539.82</v>
      </c>
      <c r="H84" s="278">
        <v>15450</v>
      </c>
      <c r="M84" s="56">
        <v>0</v>
      </c>
      <c r="O84" s="56">
        <v>-518538.97</v>
      </c>
      <c r="P84" s="56">
        <v>2119139.65</v>
      </c>
      <c r="S84" s="100">
        <v>678119.49</v>
      </c>
      <c r="T84" s="100">
        <v>0</v>
      </c>
      <c r="U84" s="100">
        <v>320.62</v>
      </c>
      <c r="V84" s="100">
        <v>638820</v>
      </c>
      <c r="W84" s="100">
        <v>72300</v>
      </c>
      <c r="X84" s="127">
        <v>984728</v>
      </c>
      <c r="AA84" s="127">
        <v>285098.36</v>
      </c>
      <c r="AB84" s="127">
        <v>202280.49</v>
      </c>
    </row>
    <row r="85" spans="1:30" x14ac:dyDescent="0.2">
      <c r="A85" s="56" t="s">
        <v>1585</v>
      </c>
      <c r="B85" s="126">
        <v>1002111.69</v>
      </c>
      <c r="C85" s="126">
        <v>0</v>
      </c>
      <c r="D85" s="126">
        <v>53439.53</v>
      </c>
      <c r="E85" s="56">
        <v>344140.89</v>
      </c>
      <c r="F85" s="56">
        <v>501838.21</v>
      </c>
      <c r="H85" s="278">
        <v>22264.83</v>
      </c>
      <c r="O85" s="56">
        <v>601677.84</v>
      </c>
      <c r="P85" s="56">
        <v>1096893.17</v>
      </c>
      <c r="S85" s="100">
        <v>1029712.21</v>
      </c>
      <c r="T85" s="100">
        <v>511000</v>
      </c>
      <c r="U85" s="100">
        <v>736</v>
      </c>
      <c r="V85" s="100">
        <v>1053700</v>
      </c>
      <c r="W85" s="100">
        <v>143800</v>
      </c>
      <c r="X85" s="127">
        <v>1433030</v>
      </c>
      <c r="Y85" s="127">
        <v>9991</v>
      </c>
      <c r="AA85" s="127">
        <v>598808.59</v>
      </c>
      <c r="AB85" s="127">
        <v>209803.14</v>
      </c>
    </row>
    <row r="86" spans="1:30" x14ac:dyDescent="0.2">
      <c r="A86" s="56" t="s">
        <v>1586</v>
      </c>
      <c r="B86" s="126">
        <v>734326.07</v>
      </c>
      <c r="C86" s="126">
        <v>24800</v>
      </c>
      <c r="D86" s="126">
        <v>54140.2</v>
      </c>
      <c r="E86" s="56">
        <v>507389.62</v>
      </c>
      <c r="F86" s="56">
        <v>294686.84999999998</v>
      </c>
      <c r="H86" s="278">
        <v>24582.95</v>
      </c>
      <c r="O86" s="56">
        <v>-1579172.22</v>
      </c>
      <c r="P86" s="56">
        <v>3207738.11</v>
      </c>
      <c r="S86" s="100">
        <v>730238.43</v>
      </c>
      <c r="T86" s="100">
        <v>150575</v>
      </c>
      <c r="U86" s="100">
        <v>879.21</v>
      </c>
      <c r="V86" s="100">
        <v>1036590</v>
      </c>
      <c r="W86" s="100">
        <v>136000</v>
      </c>
      <c r="X86" s="127">
        <v>1251545</v>
      </c>
      <c r="AA86" s="127">
        <v>575033.25</v>
      </c>
      <c r="AB86" s="127">
        <v>230381.49</v>
      </c>
      <c r="AD86" s="127">
        <v>2000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N86"/>
  <sheetViews>
    <sheetView topLeftCell="AG1" zoomScale="60" zoomScaleNormal="60" workbookViewId="0">
      <selection activeCell="AL16" sqref="AL16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4.875" style="56" bestFit="1" customWidth="1"/>
    <col min="6" max="6" width="34.875" style="126" bestFit="1" customWidth="1"/>
    <col min="7" max="7" width="33.875" style="126" bestFit="1" customWidth="1"/>
    <col min="8" max="8" width="25.5" style="126" bestFit="1" customWidth="1"/>
    <col min="9" max="10" width="17" style="56" bestFit="1" customWidth="1"/>
    <col min="11" max="11" width="19.125" style="278" bestFit="1" customWidth="1"/>
    <col min="12" max="12" width="21" style="278" bestFit="1" customWidth="1"/>
    <col min="13" max="13" width="21.375" style="278" bestFit="1" customWidth="1"/>
    <col min="14" max="14" width="20.5" style="278" bestFit="1" customWidth="1"/>
    <col min="15" max="16" width="22.875" style="278" bestFit="1" customWidth="1"/>
    <col min="17" max="17" width="24.875" style="56" bestFit="1" customWidth="1"/>
    <col min="18" max="19" width="28.625" style="56" bestFit="1" customWidth="1"/>
    <col min="20" max="20" width="17" style="56" bestFit="1" customWidth="1"/>
    <col min="21" max="21" width="28.875" style="100" bestFit="1" customWidth="1"/>
    <col min="22" max="22" width="24.75" style="100" bestFit="1" customWidth="1"/>
    <col min="23" max="23" width="46" style="100" bestFit="1" customWidth="1"/>
    <col min="24" max="24" width="46.625" style="100" bestFit="1" customWidth="1"/>
    <col min="25" max="25" width="30.125" style="100" bestFit="1" customWidth="1"/>
    <col min="26" max="26" width="57" style="100" bestFit="1" customWidth="1"/>
    <col min="27" max="27" width="17" style="100" bestFit="1" customWidth="1"/>
    <col min="28" max="28" width="21.625" style="127" bestFit="1" customWidth="1"/>
    <col min="29" max="29" width="28" style="127" bestFit="1" customWidth="1"/>
    <col min="30" max="30" width="26.375" style="127" bestFit="1" customWidth="1"/>
    <col min="31" max="31" width="44.875" style="127" bestFit="1" customWidth="1"/>
    <col min="32" max="32" width="32.375" style="127" bestFit="1" customWidth="1"/>
    <col min="33" max="33" width="24.125" style="127" bestFit="1" customWidth="1"/>
    <col min="34" max="34" width="36.125" style="127" bestFit="1" customWidth="1"/>
    <col min="35" max="35" width="16.375" style="98" customWidth="1"/>
    <col min="36" max="36" width="13.5" style="37" bestFit="1" customWidth="1"/>
    <col min="37" max="37" width="17.375" style="15" bestFit="1" customWidth="1"/>
    <col min="38" max="38" width="17.625" style="18" bestFit="1" customWidth="1"/>
    <col min="39" max="39" width="19.125" style="27" bestFit="1" customWidth="1"/>
    <col min="40" max="40" width="14.625" style="72" bestFit="1" customWidth="1"/>
  </cols>
  <sheetData>
    <row r="1" spans="1:40" x14ac:dyDescent="0.2">
      <c r="E1" s="56" t="s">
        <v>591</v>
      </c>
      <c r="F1" s="126" t="s">
        <v>1440</v>
      </c>
      <c r="G1" s="126" t="s">
        <v>1441</v>
      </c>
      <c r="H1" s="126" t="s">
        <v>1442</v>
      </c>
      <c r="I1" s="56" t="s">
        <v>1444</v>
      </c>
      <c r="J1" s="56" t="s">
        <v>1445</v>
      </c>
      <c r="K1" s="278" t="s">
        <v>1447</v>
      </c>
      <c r="L1" s="278" t="s">
        <v>1448</v>
      </c>
      <c r="M1" s="278" t="s">
        <v>1503</v>
      </c>
      <c r="N1" s="278" t="s">
        <v>1449</v>
      </c>
      <c r="O1" s="278" t="s">
        <v>1450</v>
      </c>
      <c r="P1" s="278" t="s">
        <v>1504</v>
      </c>
      <c r="Q1" s="56" t="s">
        <v>1451</v>
      </c>
      <c r="R1" s="56" t="s">
        <v>1452</v>
      </c>
      <c r="S1" s="56" t="s">
        <v>1453</v>
      </c>
      <c r="T1" s="56" t="s">
        <v>1454</v>
      </c>
      <c r="U1" s="100" t="s">
        <v>1455</v>
      </c>
      <c r="V1" s="100" t="s">
        <v>1505</v>
      </c>
      <c r="W1" s="100" t="s">
        <v>1456</v>
      </c>
      <c r="X1" s="100" t="s">
        <v>1457</v>
      </c>
      <c r="Y1" s="100" t="s">
        <v>1458</v>
      </c>
      <c r="Z1" s="100" t="s">
        <v>1459</v>
      </c>
      <c r="AA1" s="100" t="s">
        <v>1460</v>
      </c>
      <c r="AB1" s="127" t="s">
        <v>1461</v>
      </c>
      <c r="AC1" s="127" t="s">
        <v>1462</v>
      </c>
      <c r="AD1" s="127" t="s">
        <v>1463</v>
      </c>
      <c r="AE1" s="127" t="s">
        <v>1464</v>
      </c>
      <c r="AF1" s="127" t="s">
        <v>1465</v>
      </c>
      <c r="AG1" s="127" t="s">
        <v>1466</v>
      </c>
      <c r="AH1" s="127" t="s">
        <v>1468</v>
      </c>
      <c r="AI1" s="85" t="s">
        <v>6</v>
      </c>
      <c r="AJ1" s="21" t="s">
        <v>7</v>
      </c>
      <c r="AK1" s="70" t="s">
        <v>8</v>
      </c>
      <c r="AL1" s="83" t="s">
        <v>9</v>
      </c>
      <c r="AM1" s="22" t="s">
        <v>10</v>
      </c>
      <c r="AN1" s="71" t="s">
        <v>11</v>
      </c>
    </row>
    <row r="2" spans="1:40" x14ac:dyDescent="0.2">
      <c r="B2" t="s">
        <v>57</v>
      </c>
      <c r="C2" s="74" t="s">
        <v>168</v>
      </c>
      <c r="E2" s="56" t="s">
        <v>592</v>
      </c>
      <c r="F2" s="126" t="s">
        <v>1469</v>
      </c>
      <c r="G2" s="126" t="s">
        <v>1470</v>
      </c>
      <c r="H2" s="126" t="s">
        <v>1471</v>
      </c>
      <c r="I2" s="56" t="s">
        <v>1473</v>
      </c>
      <c r="J2" s="56" t="s">
        <v>1474</v>
      </c>
      <c r="K2" s="278" t="s">
        <v>1476</v>
      </c>
      <c r="L2" s="278" t="s">
        <v>1477</v>
      </c>
      <c r="M2" s="278" t="s">
        <v>1506</v>
      </c>
      <c r="N2" s="278" t="s">
        <v>1478</v>
      </c>
      <c r="O2" s="278" t="s">
        <v>1479</v>
      </c>
      <c r="P2" s="278" t="s">
        <v>1507</v>
      </c>
      <c r="Q2" s="56" t="s">
        <v>1480</v>
      </c>
      <c r="R2" s="56" t="s">
        <v>1481</v>
      </c>
      <c r="S2" s="56" t="s">
        <v>1482</v>
      </c>
      <c r="T2" s="56" t="s">
        <v>1483</v>
      </c>
      <c r="U2" s="100" t="s">
        <v>1484</v>
      </c>
      <c r="V2" s="100" t="s">
        <v>1508</v>
      </c>
      <c r="W2" s="100" t="s">
        <v>1485</v>
      </c>
      <c r="X2" s="100" t="s">
        <v>1486</v>
      </c>
      <c r="Y2" s="100" t="s">
        <v>1487</v>
      </c>
      <c r="Z2" s="100" t="s">
        <v>1488</v>
      </c>
      <c r="AA2" s="100" t="s">
        <v>1489</v>
      </c>
      <c r="AB2" s="127" t="s">
        <v>1490</v>
      </c>
      <c r="AC2" s="127" t="s">
        <v>1491</v>
      </c>
      <c r="AD2" s="127" t="s">
        <v>1492</v>
      </c>
      <c r="AE2" s="127" t="s">
        <v>1493</v>
      </c>
      <c r="AF2" s="127" t="s">
        <v>1494</v>
      </c>
      <c r="AG2" s="127" t="s">
        <v>1495</v>
      </c>
      <c r="AH2" s="127" t="s">
        <v>1497</v>
      </c>
      <c r="AI2" s="85"/>
      <c r="AJ2" s="21"/>
      <c r="AK2" s="70"/>
      <c r="AL2" s="20"/>
      <c r="AM2" s="24"/>
      <c r="AN2" s="16"/>
    </row>
    <row r="3" spans="1:40" x14ac:dyDescent="0.2">
      <c r="E3" s="56" t="s">
        <v>593</v>
      </c>
      <c r="F3" s="126">
        <v>32621193.32</v>
      </c>
      <c r="G3" s="126">
        <v>1733102.83</v>
      </c>
      <c r="H3" s="126">
        <v>6934147.6399999997</v>
      </c>
      <c r="I3" s="56">
        <v>49805260.380000003</v>
      </c>
      <c r="J3" s="56">
        <v>24715361.23</v>
      </c>
      <c r="K3" s="278">
        <v>124900</v>
      </c>
      <c r="L3" s="278">
        <v>1741665.43</v>
      </c>
      <c r="M3" s="278">
        <v>88320</v>
      </c>
      <c r="N3" s="278">
        <v>322440</v>
      </c>
      <c r="O3" s="278">
        <v>1284038.08</v>
      </c>
      <c r="P3" s="278">
        <v>320</v>
      </c>
      <c r="Q3" s="56">
        <v>274977</v>
      </c>
      <c r="R3" s="56">
        <v>-9617570.0700000003</v>
      </c>
      <c r="S3" s="56">
        <v>-59835513.609999999</v>
      </c>
      <c r="T3" s="56">
        <v>189694652.86000001</v>
      </c>
      <c r="U3" s="100">
        <v>8259.7000000000007</v>
      </c>
      <c r="V3" s="100">
        <v>3802.96</v>
      </c>
      <c r="W3" s="100">
        <v>80502278.870000005</v>
      </c>
      <c r="X3" s="100">
        <v>10535837</v>
      </c>
      <c r="Y3" s="100">
        <v>51090.06</v>
      </c>
      <c r="Z3" s="100">
        <v>75987590</v>
      </c>
      <c r="AA3" s="100">
        <v>1997593.2</v>
      </c>
      <c r="AB3" s="127">
        <v>109881846.08</v>
      </c>
      <c r="AC3" s="127">
        <v>101497</v>
      </c>
      <c r="AD3" s="127">
        <v>114713.4</v>
      </c>
      <c r="AE3" s="127">
        <v>45343711.640000001</v>
      </c>
      <c r="AF3" s="127">
        <v>11598207.060000001</v>
      </c>
      <c r="AG3" s="127">
        <v>106840</v>
      </c>
      <c r="AH3" s="127">
        <v>201759.32</v>
      </c>
      <c r="AI3" s="85">
        <f>SUM(AI4:AI86)</f>
        <v>41288443.789999992</v>
      </c>
      <c r="AJ3" s="21">
        <f t="shared" ref="AJ3:AL3" si="0">SUM(AJ4:AJ86)</f>
        <v>3561683.5100000007</v>
      </c>
      <c r="AK3" s="70">
        <f t="shared" si="0"/>
        <v>37726760.280000016</v>
      </c>
      <c r="AL3" s="20">
        <f t="shared" si="0"/>
        <v>169086451.79000008</v>
      </c>
      <c r="AM3" s="24">
        <f t="shared" ref="AM3" si="1">SUM(AM4:AM86)</f>
        <v>167348574.49999997</v>
      </c>
      <c r="AN3" s="106">
        <f>SUM(AN4:AN86)</f>
        <v>1737877.2900000003</v>
      </c>
    </row>
    <row r="4" spans="1:40" x14ac:dyDescent="0.2">
      <c r="A4" t="s">
        <v>281</v>
      </c>
      <c r="B4" t="s">
        <v>0</v>
      </c>
      <c r="C4" s="74">
        <v>5737</v>
      </c>
      <c r="D4" s="74" t="s">
        <v>606</v>
      </c>
      <c r="E4" s="56" t="s">
        <v>1509</v>
      </c>
      <c r="F4" s="126">
        <v>397008.59</v>
      </c>
      <c r="G4" s="126">
        <v>72349.17</v>
      </c>
      <c r="H4" s="126">
        <v>46694.62</v>
      </c>
      <c r="I4" s="56">
        <v>1753599.03</v>
      </c>
      <c r="J4" s="56">
        <v>201627.07</v>
      </c>
      <c r="L4" s="278">
        <v>15150</v>
      </c>
      <c r="S4" s="56">
        <v>2452267.08</v>
      </c>
      <c r="T4" s="56">
        <v>198336.84</v>
      </c>
      <c r="U4" s="100">
        <v>797.14</v>
      </c>
      <c r="W4" s="100">
        <v>977073.46</v>
      </c>
      <c r="X4" s="100">
        <v>145950</v>
      </c>
      <c r="Z4" s="100">
        <v>1135800</v>
      </c>
      <c r="AB4" s="127">
        <v>1584540</v>
      </c>
      <c r="AE4" s="127">
        <v>516410.25</v>
      </c>
      <c r="AF4" s="127">
        <v>129260.79</v>
      </c>
      <c r="AI4" s="98">
        <f>SUM(F4:H4)</f>
        <v>516052.38</v>
      </c>
      <c r="AJ4" s="44">
        <f>SUM(K4:P4)</f>
        <v>15150</v>
      </c>
      <c r="AK4" s="104">
        <f>AI4-AJ4</f>
        <v>500902.38</v>
      </c>
      <c r="AL4" s="105">
        <f>SUM(U4:AA4)</f>
        <v>2259620.6</v>
      </c>
      <c r="AM4" s="29">
        <f>SUM(AB4:AH4)</f>
        <v>2230211.04</v>
      </c>
      <c r="AN4" s="106">
        <f>AL4-AM4</f>
        <v>29409.560000000056</v>
      </c>
    </row>
    <row r="5" spans="1:40" x14ac:dyDescent="0.2">
      <c r="A5" t="s">
        <v>281</v>
      </c>
      <c r="B5" t="s">
        <v>0</v>
      </c>
      <c r="C5" s="74">
        <v>4213</v>
      </c>
      <c r="D5" s="74" t="s">
        <v>607</v>
      </c>
      <c r="E5" s="56" t="s">
        <v>1510</v>
      </c>
      <c r="F5" s="126">
        <v>347151.54</v>
      </c>
      <c r="G5" s="126">
        <v>93442.47</v>
      </c>
      <c r="H5" s="126">
        <v>38918.75</v>
      </c>
      <c r="I5" s="56">
        <v>664928.41</v>
      </c>
      <c r="J5" s="56">
        <v>188672.82</v>
      </c>
      <c r="L5" s="278">
        <v>13100</v>
      </c>
      <c r="S5" s="56">
        <v>-828145.42</v>
      </c>
      <c r="T5" s="56">
        <v>2159407.13</v>
      </c>
      <c r="W5" s="100">
        <v>1106136.1000000001</v>
      </c>
      <c r="X5" s="100">
        <v>289400</v>
      </c>
      <c r="Y5" s="100">
        <v>691.64</v>
      </c>
      <c r="Z5" s="100">
        <v>1212660</v>
      </c>
      <c r="AB5" s="127">
        <v>1827720</v>
      </c>
      <c r="AE5" s="127">
        <v>397855.29</v>
      </c>
      <c r="AF5" s="127">
        <v>117478.17</v>
      </c>
      <c r="AI5" s="98">
        <f t="shared" ref="AI5:AI68" si="2">SUM(F5:H5)</f>
        <v>479512.76</v>
      </c>
      <c r="AJ5" s="44">
        <f t="shared" ref="AJ5:AJ35" si="3">SUM(K5:P5)</f>
        <v>13100</v>
      </c>
      <c r="AK5" s="104">
        <f t="shared" ref="AK5:AK68" si="4">AI5-AJ5</f>
        <v>466412.76</v>
      </c>
      <c r="AL5" s="105">
        <f t="shared" ref="AL5:AL68" si="5">SUM(U5:AA5)</f>
        <v>2608887.7400000002</v>
      </c>
      <c r="AM5" s="29">
        <f t="shared" ref="AM5:AM68" si="6">SUM(AB5:AH5)</f>
        <v>2343053.46</v>
      </c>
      <c r="AN5" s="106">
        <f t="shared" ref="AN5:AN68" si="7">AL5-AM5</f>
        <v>265834.28000000026</v>
      </c>
    </row>
    <row r="6" spans="1:40" x14ac:dyDescent="0.2">
      <c r="A6" t="s">
        <v>281</v>
      </c>
      <c r="B6" t="s">
        <v>0</v>
      </c>
      <c r="C6" s="74">
        <v>4949</v>
      </c>
      <c r="D6" s="74" t="s">
        <v>608</v>
      </c>
      <c r="E6" s="56" t="s">
        <v>1511</v>
      </c>
      <c r="F6" s="126">
        <v>245022.64</v>
      </c>
      <c r="G6" s="126">
        <v>73590.78</v>
      </c>
      <c r="H6" s="126">
        <v>94518.74</v>
      </c>
      <c r="I6" s="56">
        <v>987641.12</v>
      </c>
      <c r="J6" s="56">
        <v>37576.5</v>
      </c>
      <c r="L6" s="278">
        <v>17600</v>
      </c>
      <c r="S6" s="56">
        <v>-1289336.46</v>
      </c>
      <c r="T6" s="56">
        <v>3104237.14</v>
      </c>
      <c r="W6" s="100">
        <v>950274.69</v>
      </c>
      <c r="Y6" s="100">
        <v>1009.83</v>
      </c>
      <c r="Z6" s="100">
        <v>944190</v>
      </c>
      <c r="AB6" s="127">
        <v>1405040</v>
      </c>
      <c r="AE6" s="127">
        <v>575803.01</v>
      </c>
      <c r="AF6" s="127">
        <v>170999.41</v>
      </c>
      <c r="AI6" s="98">
        <f t="shared" si="2"/>
        <v>413132.16000000003</v>
      </c>
      <c r="AJ6" s="44">
        <f t="shared" si="3"/>
        <v>17600</v>
      </c>
      <c r="AK6" s="104">
        <f t="shared" si="4"/>
        <v>395532.16000000003</v>
      </c>
      <c r="AL6" s="105">
        <f t="shared" si="5"/>
        <v>1895474.52</v>
      </c>
      <c r="AM6" s="29">
        <f t="shared" si="6"/>
        <v>2151842.42</v>
      </c>
      <c r="AN6" s="106">
        <f t="shared" si="7"/>
        <v>-256367.89999999991</v>
      </c>
    </row>
    <row r="7" spans="1:40" x14ac:dyDescent="0.2">
      <c r="A7" t="s">
        <v>281</v>
      </c>
      <c r="B7" t="s">
        <v>0</v>
      </c>
      <c r="C7" s="74">
        <v>7233</v>
      </c>
      <c r="D7" s="74" t="s">
        <v>609</v>
      </c>
      <c r="E7" s="56" t="s">
        <v>1512</v>
      </c>
      <c r="F7" s="126">
        <v>831815.13</v>
      </c>
      <c r="G7" s="126">
        <v>181916.71</v>
      </c>
      <c r="H7" s="126">
        <v>24077.48</v>
      </c>
      <c r="I7" s="56">
        <v>219253.28</v>
      </c>
      <c r="J7" s="56">
        <v>64621.120000000003</v>
      </c>
      <c r="L7" s="278">
        <v>21000</v>
      </c>
      <c r="S7" s="56">
        <v>-167531.4</v>
      </c>
      <c r="T7" s="56">
        <v>1481598.18</v>
      </c>
      <c r="W7" s="100">
        <v>1851298.3</v>
      </c>
      <c r="X7" s="100">
        <v>610971</v>
      </c>
      <c r="Y7" s="100">
        <v>1378.68</v>
      </c>
      <c r="Z7" s="100">
        <v>1217210</v>
      </c>
      <c r="AB7" s="127">
        <v>2109480</v>
      </c>
      <c r="AD7" s="127">
        <v>1498</v>
      </c>
      <c r="AE7" s="127">
        <v>1284117.1399999999</v>
      </c>
      <c r="AF7" s="127">
        <v>123783.9</v>
      </c>
      <c r="AI7" s="98">
        <f t="shared" si="2"/>
        <v>1037809.32</v>
      </c>
      <c r="AJ7" s="44">
        <f t="shared" si="3"/>
        <v>21000</v>
      </c>
      <c r="AK7" s="104">
        <f t="shared" si="4"/>
        <v>1016809.32</v>
      </c>
      <c r="AL7" s="105">
        <f t="shared" si="5"/>
        <v>3680857.98</v>
      </c>
      <c r="AM7" s="29">
        <f t="shared" si="6"/>
        <v>3518879.0399999996</v>
      </c>
      <c r="AN7" s="106">
        <f t="shared" si="7"/>
        <v>161978.94000000041</v>
      </c>
    </row>
    <row r="8" spans="1:40" x14ac:dyDescent="0.2">
      <c r="A8" t="s">
        <v>281</v>
      </c>
      <c r="B8" t="s">
        <v>0</v>
      </c>
      <c r="C8" s="74">
        <v>5081</v>
      </c>
      <c r="D8" s="74" t="s">
        <v>610</v>
      </c>
      <c r="E8" s="56" t="s">
        <v>1513</v>
      </c>
      <c r="F8" s="126">
        <v>609766.66</v>
      </c>
      <c r="G8" s="126">
        <v>23327.95</v>
      </c>
      <c r="H8" s="126">
        <v>6337.36</v>
      </c>
      <c r="I8" s="56">
        <v>44146.28</v>
      </c>
      <c r="J8" s="56">
        <v>455409.41</v>
      </c>
      <c r="L8" s="278">
        <v>14400</v>
      </c>
      <c r="S8" s="56">
        <v>-2414630.4500000002</v>
      </c>
      <c r="T8" s="56">
        <v>3577514.61</v>
      </c>
      <c r="W8" s="100">
        <v>1549345.64</v>
      </c>
      <c r="X8" s="100">
        <v>229900</v>
      </c>
      <c r="Y8" s="100">
        <v>890.03</v>
      </c>
      <c r="Z8" s="100">
        <v>542600</v>
      </c>
      <c r="AB8" s="127">
        <v>1389110</v>
      </c>
      <c r="AE8" s="127">
        <v>808672.57</v>
      </c>
      <c r="AF8" s="127">
        <v>39630.6</v>
      </c>
      <c r="AI8" s="98">
        <f t="shared" si="2"/>
        <v>639431.97</v>
      </c>
      <c r="AJ8" s="44">
        <f t="shared" si="3"/>
        <v>14400</v>
      </c>
      <c r="AK8" s="104">
        <f t="shared" si="4"/>
        <v>625031.97</v>
      </c>
      <c r="AL8" s="105">
        <f t="shared" si="5"/>
        <v>2322735.67</v>
      </c>
      <c r="AM8" s="29">
        <f t="shared" si="6"/>
        <v>2237413.17</v>
      </c>
      <c r="AN8" s="106">
        <f t="shared" si="7"/>
        <v>85322.5</v>
      </c>
    </row>
    <row r="9" spans="1:40" x14ac:dyDescent="0.2">
      <c r="A9" t="s">
        <v>281</v>
      </c>
      <c r="B9" t="s">
        <v>0</v>
      </c>
      <c r="C9" s="74">
        <v>1868</v>
      </c>
      <c r="D9" s="74" t="s">
        <v>611</v>
      </c>
      <c r="E9" s="56" t="s">
        <v>1514</v>
      </c>
      <c r="F9" s="126">
        <v>304797.42</v>
      </c>
      <c r="G9" s="126">
        <v>915.49</v>
      </c>
      <c r="H9" s="126">
        <v>68362.62</v>
      </c>
      <c r="I9" s="56">
        <v>441675.68</v>
      </c>
      <c r="J9" s="56">
        <v>157431.66</v>
      </c>
      <c r="L9" s="278">
        <v>14175</v>
      </c>
      <c r="S9" s="56">
        <v>1069434.42</v>
      </c>
      <c r="T9" s="56">
        <v>80851.62</v>
      </c>
      <c r="W9" s="100">
        <v>327350.62</v>
      </c>
      <c r="X9" s="100">
        <v>78940</v>
      </c>
      <c r="Y9" s="100">
        <v>567.46</v>
      </c>
      <c r="Z9" s="100">
        <v>1262252</v>
      </c>
      <c r="AB9" s="127">
        <v>1376328</v>
      </c>
      <c r="AD9" s="127">
        <v>2810</v>
      </c>
      <c r="AE9" s="127">
        <v>382737.32</v>
      </c>
      <c r="AF9" s="127">
        <v>89358.93</v>
      </c>
      <c r="AI9" s="98">
        <f t="shared" si="2"/>
        <v>374075.52999999997</v>
      </c>
      <c r="AJ9" s="44">
        <f t="shared" si="3"/>
        <v>14175</v>
      </c>
      <c r="AK9" s="104">
        <f t="shared" si="4"/>
        <v>359900.52999999997</v>
      </c>
      <c r="AL9" s="105">
        <f t="shared" si="5"/>
        <v>1669110.08</v>
      </c>
      <c r="AM9" s="29">
        <f t="shared" si="6"/>
        <v>1851234.25</v>
      </c>
      <c r="AN9" s="106">
        <f t="shared" si="7"/>
        <v>-182124.16999999993</v>
      </c>
    </row>
    <row r="10" spans="1:40" x14ac:dyDescent="0.2">
      <c r="A10" t="s">
        <v>281</v>
      </c>
      <c r="B10" t="s">
        <v>0</v>
      </c>
      <c r="C10" s="74">
        <v>7126</v>
      </c>
      <c r="D10" s="74" t="s">
        <v>612</v>
      </c>
      <c r="E10" s="56" t="s">
        <v>1515</v>
      </c>
      <c r="F10" s="126">
        <v>524695.49</v>
      </c>
      <c r="G10" s="126">
        <v>38636.370000000003</v>
      </c>
      <c r="H10" s="126">
        <v>75345.8</v>
      </c>
      <c r="I10" s="56">
        <v>978612.85</v>
      </c>
      <c r="J10" s="56">
        <v>263945.17</v>
      </c>
      <c r="L10" s="278">
        <v>11100</v>
      </c>
      <c r="S10" s="56">
        <v>-281413.25</v>
      </c>
      <c r="T10" s="56">
        <v>2359303.7200000002</v>
      </c>
      <c r="W10" s="100">
        <v>1274064.3899999999</v>
      </c>
      <c r="Y10" s="100">
        <v>1131.5</v>
      </c>
      <c r="Z10" s="100">
        <v>1720730</v>
      </c>
      <c r="AB10" s="127">
        <v>2298440</v>
      </c>
      <c r="AD10" s="127">
        <v>6680</v>
      </c>
      <c r="AE10" s="127">
        <v>757901.04</v>
      </c>
      <c r="AF10" s="127">
        <v>71006.64</v>
      </c>
      <c r="AI10" s="98">
        <f t="shared" si="2"/>
        <v>638677.66</v>
      </c>
      <c r="AJ10" s="44">
        <f t="shared" si="3"/>
        <v>11100</v>
      </c>
      <c r="AK10" s="104">
        <f t="shared" si="4"/>
        <v>627577.66</v>
      </c>
      <c r="AL10" s="105">
        <f t="shared" si="5"/>
        <v>2995925.8899999997</v>
      </c>
      <c r="AM10" s="29">
        <f t="shared" si="6"/>
        <v>3134027.68</v>
      </c>
      <c r="AN10" s="106">
        <f t="shared" si="7"/>
        <v>-138101.7900000005</v>
      </c>
    </row>
    <row r="11" spans="1:40" x14ac:dyDescent="0.2">
      <c r="A11" t="s">
        <v>281</v>
      </c>
      <c r="B11" t="s">
        <v>0</v>
      </c>
      <c r="C11" s="74">
        <v>2671</v>
      </c>
      <c r="D11" s="74" t="s">
        <v>613</v>
      </c>
      <c r="E11" s="56" t="s">
        <v>1516</v>
      </c>
      <c r="F11" s="126">
        <v>41787.769999999997</v>
      </c>
      <c r="G11" s="126">
        <v>11185.19</v>
      </c>
      <c r="H11" s="126">
        <v>39586.720000000001</v>
      </c>
      <c r="I11" s="56">
        <v>760010.8</v>
      </c>
      <c r="J11" s="56">
        <v>269914.86</v>
      </c>
      <c r="L11" s="278">
        <v>13500</v>
      </c>
      <c r="S11" s="56">
        <v>-912241.85</v>
      </c>
      <c r="T11" s="56">
        <v>2243800.1</v>
      </c>
      <c r="U11" s="100">
        <v>245.54</v>
      </c>
      <c r="W11" s="100">
        <v>666479.80000000005</v>
      </c>
      <c r="X11" s="100">
        <v>102060</v>
      </c>
      <c r="Z11" s="100">
        <v>562320</v>
      </c>
      <c r="AA11" s="100">
        <v>13500</v>
      </c>
      <c r="AB11" s="127">
        <v>925720</v>
      </c>
      <c r="AE11" s="127">
        <v>449370.99</v>
      </c>
      <c r="AF11" s="127">
        <v>133210.26</v>
      </c>
      <c r="AI11" s="98">
        <f t="shared" si="2"/>
        <v>92559.679999999993</v>
      </c>
      <c r="AJ11" s="44">
        <f t="shared" si="3"/>
        <v>13500</v>
      </c>
      <c r="AK11" s="104">
        <f t="shared" si="4"/>
        <v>79059.679999999993</v>
      </c>
      <c r="AL11" s="105">
        <f t="shared" si="5"/>
        <v>1344605.34</v>
      </c>
      <c r="AM11" s="29">
        <f t="shared" si="6"/>
        <v>1508301.25</v>
      </c>
      <c r="AN11" s="106">
        <f t="shared" si="7"/>
        <v>-163695.90999999992</v>
      </c>
    </row>
    <row r="12" spans="1:40" ht="13.5" customHeight="1" x14ac:dyDescent="0.2">
      <c r="A12" t="s">
        <v>281</v>
      </c>
      <c r="B12" t="s">
        <v>0</v>
      </c>
      <c r="C12" s="74">
        <v>4454</v>
      </c>
      <c r="D12" s="74" t="s">
        <v>614</v>
      </c>
      <c r="E12" s="56" t="s">
        <v>1517</v>
      </c>
      <c r="F12" s="126">
        <v>674410.79</v>
      </c>
      <c r="G12" s="126">
        <v>21054.560000000001</v>
      </c>
      <c r="H12" s="126">
        <v>139928.71</v>
      </c>
      <c r="I12" s="56">
        <v>207689.95</v>
      </c>
      <c r="J12" s="56">
        <v>86889.91</v>
      </c>
      <c r="L12" s="278">
        <v>13500</v>
      </c>
      <c r="S12" s="56">
        <v>-1284325.57</v>
      </c>
      <c r="T12" s="56">
        <v>2541297.98</v>
      </c>
      <c r="W12" s="100">
        <v>994273.47</v>
      </c>
      <c r="X12" s="100">
        <v>158175</v>
      </c>
      <c r="Y12" s="100">
        <v>1316.62</v>
      </c>
      <c r="Z12" s="100">
        <v>1018260</v>
      </c>
      <c r="AB12" s="127">
        <v>1505430</v>
      </c>
      <c r="AE12" s="127">
        <v>485336.59</v>
      </c>
      <c r="AF12" s="127">
        <v>109044.99</v>
      </c>
      <c r="AI12" s="98">
        <f t="shared" si="2"/>
        <v>835394.06</v>
      </c>
      <c r="AJ12" s="44">
        <f t="shared" si="3"/>
        <v>13500</v>
      </c>
      <c r="AK12" s="104">
        <f t="shared" si="4"/>
        <v>821894.06</v>
      </c>
      <c r="AL12" s="105">
        <f t="shared" si="5"/>
        <v>2172025.09</v>
      </c>
      <c r="AM12" s="29">
        <f t="shared" si="6"/>
        <v>2099811.58</v>
      </c>
      <c r="AN12" s="106">
        <f t="shared" si="7"/>
        <v>72213.509999999776</v>
      </c>
    </row>
    <row r="13" spans="1:40" x14ac:dyDescent="0.2">
      <c r="A13" t="s">
        <v>281</v>
      </c>
      <c r="B13" t="s">
        <v>0</v>
      </c>
      <c r="C13" s="74">
        <v>3077</v>
      </c>
      <c r="D13" s="74" t="s">
        <v>615</v>
      </c>
      <c r="E13" s="56" t="s">
        <v>1518</v>
      </c>
      <c r="F13" s="126">
        <v>499008.32</v>
      </c>
      <c r="G13" s="126">
        <v>54369.15</v>
      </c>
      <c r="H13" s="126">
        <v>341073.84</v>
      </c>
      <c r="I13" s="56">
        <v>391379.3</v>
      </c>
      <c r="J13" s="56">
        <v>219396.52</v>
      </c>
      <c r="L13" s="278">
        <v>13750</v>
      </c>
      <c r="S13" s="56">
        <v>-902608.01</v>
      </c>
      <c r="T13" s="56">
        <v>2357450.56</v>
      </c>
      <c r="W13" s="100">
        <v>562475.94999999995</v>
      </c>
      <c r="X13" s="100">
        <v>200000</v>
      </c>
      <c r="Y13" s="100">
        <v>783.66</v>
      </c>
      <c r="Z13" s="100">
        <v>1252260</v>
      </c>
      <c r="AB13" s="127">
        <v>1391400</v>
      </c>
      <c r="AE13" s="127">
        <v>442954.46</v>
      </c>
      <c r="AF13" s="127">
        <v>126150.57</v>
      </c>
      <c r="AI13" s="98">
        <f t="shared" si="2"/>
        <v>894451.31</v>
      </c>
      <c r="AJ13" s="44">
        <f t="shared" si="3"/>
        <v>13750</v>
      </c>
      <c r="AK13" s="104">
        <f t="shared" si="4"/>
        <v>880701.31</v>
      </c>
      <c r="AL13" s="105">
        <f t="shared" si="5"/>
        <v>2015519.6099999999</v>
      </c>
      <c r="AM13" s="29">
        <f t="shared" si="6"/>
        <v>1960505.03</v>
      </c>
      <c r="AN13" s="16">
        <f t="shared" si="7"/>
        <v>55014.579999999842</v>
      </c>
    </row>
    <row r="14" spans="1:40" x14ac:dyDescent="0.2">
      <c r="A14" t="s">
        <v>281</v>
      </c>
      <c r="B14" t="s">
        <v>0</v>
      </c>
      <c r="C14" s="74">
        <v>2778</v>
      </c>
      <c r="D14" s="74" t="s">
        <v>616</v>
      </c>
      <c r="E14" s="56" t="s">
        <v>1519</v>
      </c>
      <c r="F14" s="126">
        <v>384081.39</v>
      </c>
      <c r="G14" s="126">
        <v>14305.53</v>
      </c>
      <c r="H14" s="126">
        <v>95890.37</v>
      </c>
      <c r="I14" s="56">
        <v>1093630.83</v>
      </c>
      <c r="J14" s="56">
        <v>75235.740000000005</v>
      </c>
      <c r="L14" s="278">
        <v>10950</v>
      </c>
      <c r="S14" s="56">
        <v>-1754979.42</v>
      </c>
      <c r="T14" s="56">
        <v>3416597.09</v>
      </c>
      <c r="W14" s="100">
        <v>831141.54</v>
      </c>
      <c r="X14" s="100">
        <v>125000</v>
      </c>
      <c r="Y14" s="100">
        <v>541.32000000000005</v>
      </c>
      <c r="Z14" s="100">
        <v>849960</v>
      </c>
      <c r="AB14" s="127">
        <v>1254420</v>
      </c>
      <c r="AE14" s="127">
        <v>351317.52</v>
      </c>
      <c r="AF14" s="127">
        <v>124016.15</v>
      </c>
      <c r="AI14" s="98">
        <f t="shared" si="2"/>
        <v>494277.29000000004</v>
      </c>
      <c r="AJ14" s="44">
        <f t="shared" si="3"/>
        <v>10950</v>
      </c>
      <c r="AK14" s="104">
        <f t="shared" si="4"/>
        <v>483327.29000000004</v>
      </c>
      <c r="AL14" s="105">
        <f t="shared" si="5"/>
        <v>1806642.8599999999</v>
      </c>
      <c r="AM14" s="29">
        <f t="shared" si="6"/>
        <v>1729753.67</v>
      </c>
      <c r="AN14" s="16">
        <f t="shared" si="7"/>
        <v>76889.189999999944</v>
      </c>
    </row>
    <row r="15" spans="1:40" x14ac:dyDescent="0.2">
      <c r="A15" t="s">
        <v>281</v>
      </c>
      <c r="B15" t="s">
        <v>0</v>
      </c>
      <c r="C15" s="74">
        <v>4143</v>
      </c>
      <c r="D15" s="74" t="s">
        <v>617</v>
      </c>
      <c r="E15" s="56" t="s">
        <v>1520</v>
      </c>
      <c r="F15" s="126">
        <v>498481.7</v>
      </c>
      <c r="G15" s="126">
        <v>21362.69</v>
      </c>
      <c r="H15" s="126">
        <v>43818.37</v>
      </c>
      <c r="I15" s="56">
        <v>2538723.2000000002</v>
      </c>
      <c r="J15" s="56">
        <v>334454.01</v>
      </c>
      <c r="L15" s="278">
        <v>35400</v>
      </c>
      <c r="S15" s="56">
        <v>567702.92000000004</v>
      </c>
      <c r="T15" s="56">
        <v>3110817.16</v>
      </c>
      <c r="W15" s="100">
        <v>873163.43</v>
      </c>
      <c r="X15" s="100">
        <v>280000</v>
      </c>
      <c r="Y15" s="100">
        <v>957.08</v>
      </c>
      <c r="Z15" s="100">
        <v>785040</v>
      </c>
      <c r="AB15" s="127">
        <v>1173880</v>
      </c>
      <c r="AE15" s="127">
        <v>752390.43</v>
      </c>
      <c r="AF15" s="127">
        <v>222233.58</v>
      </c>
      <c r="AI15" s="98">
        <f t="shared" si="2"/>
        <v>563662.76</v>
      </c>
      <c r="AJ15" s="44">
        <f t="shared" si="3"/>
        <v>35400</v>
      </c>
      <c r="AK15" s="104">
        <f t="shared" si="4"/>
        <v>528262.76</v>
      </c>
      <c r="AL15" s="105">
        <f t="shared" si="5"/>
        <v>1939160.5100000002</v>
      </c>
      <c r="AM15" s="29">
        <f t="shared" si="6"/>
        <v>2148504.0100000002</v>
      </c>
      <c r="AN15" s="16">
        <f t="shared" si="7"/>
        <v>-209343.5</v>
      </c>
    </row>
    <row r="16" spans="1:40" x14ac:dyDescent="0.2">
      <c r="A16" t="s">
        <v>281</v>
      </c>
      <c r="B16" t="s">
        <v>0</v>
      </c>
      <c r="C16" s="74">
        <v>5018</v>
      </c>
      <c r="D16" s="74" t="s">
        <v>618</v>
      </c>
      <c r="E16" s="56" t="s">
        <v>1521</v>
      </c>
      <c r="F16" s="126">
        <v>477091.87</v>
      </c>
      <c r="G16" s="126">
        <v>6005.18</v>
      </c>
      <c r="H16" s="126">
        <v>110325.83</v>
      </c>
      <c r="I16" s="56">
        <v>707533.76</v>
      </c>
      <c r="J16" s="56">
        <v>208223.85</v>
      </c>
      <c r="L16" s="278">
        <v>20640</v>
      </c>
      <c r="S16" s="56">
        <v>-3121452.17</v>
      </c>
      <c r="T16" s="56">
        <v>4381554.71</v>
      </c>
      <c r="W16" s="100">
        <v>1343257.75</v>
      </c>
      <c r="X16" s="100">
        <v>215000</v>
      </c>
      <c r="Y16" s="100">
        <v>250.17</v>
      </c>
      <c r="Z16" s="100">
        <v>508500</v>
      </c>
      <c r="AB16" s="127">
        <v>1004360</v>
      </c>
      <c r="AE16" s="127">
        <v>549974.16</v>
      </c>
      <c r="AF16" s="127">
        <v>73042.81</v>
      </c>
      <c r="AI16" s="98">
        <f t="shared" si="2"/>
        <v>593422.88</v>
      </c>
      <c r="AJ16" s="44">
        <f t="shared" si="3"/>
        <v>20640</v>
      </c>
      <c r="AK16" s="104">
        <f t="shared" si="4"/>
        <v>572782.88</v>
      </c>
      <c r="AL16" s="105">
        <f t="shared" si="5"/>
        <v>2067007.92</v>
      </c>
      <c r="AM16" s="29">
        <f t="shared" si="6"/>
        <v>1627376.9700000002</v>
      </c>
      <c r="AN16" s="16">
        <f t="shared" si="7"/>
        <v>439630.94999999972</v>
      </c>
    </row>
    <row r="17" spans="1:40" x14ac:dyDescent="0.2">
      <c r="A17" t="s">
        <v>281</v>
      </c>
      <c r="B17" t="s">
        <v>0</v>
      </c>
      <c r="C17" s="74">
        <v>3532</v>
      </c>
      <c r="D17" s="74" t="s">
        <v>619</v>
      </c>
      <c r="E17" s="56" t="s">
        <v>1522</v>
      </c>
      <c r="F17" s="126">
        <v>1003644.68</v>
      </c>
      <c r="G17" s="126">
        <v>2980.66</v>
      </c>
      <c r="H17" s="126">
        <v>47576.5</v>
      </c>
      <c r="I17" s="56">
        <v>423043.42</v>
      </c>
      <c r="J17" s="56">
        <v>60109.58</v>
      </c>
      <c r="L17" s="278">
        <v>12300</v>
      </c>
      <c r="S17" s="56">
        <v>-1268139.8400000001</v>
      </c>
      <c r="T17" s="56">
        <v>2824820.87</v>
      </c>
      <c r="W17" s="100">
        <v>915852.31</v>
      </c>
      <c r="X17" s="100">
        <v>299200</v>
      </c>
      <c r="Y17" s="100">
        <v>1485.03</v>
      </c>
      <c r="Z17" s="100">
        <v>651880</v>
      </c>
      <c r="AA17" s="100">
        <v>14000</v>
      </c>
      <c r="AB17" s="127">
        <v>1157740</v>
      </c>
      <c r="AE17" s="127">
        <v>362217.33</v>
      </c>
      <c r="AF17" s="127">
        <v>193561.2</v>
      </c>
      <c r="AI17" s="98">
        <f t="shared" si="2"/>
        <v>1054201.8400000001</v>
      </c>
      <c r="AJ17" s="44">
        <f t="shared" si="3"/>
        <v>12300</v>
      </c>
      <c r="AK17" s="104">
        <f t="shared" si="4"/>
        <v>1041901.8400000001</v>
      </c>
      <c r="AL17" s="105">
        <f t="shared" si="5"/>
        <v>1882417.34</v>
      </c>
      <c r="AM17" s="29">
        <f t="shared" si="6"/>
        <v>1713518.53</v>
      </c>
      <c r="AN17" s="16">
        <f t="shared" si="7"/>
        <v>168898.81000000006</v>
      </c>
    </row>
    <row r="18" spans="1:40" x14ac:dyDescent="0.2">
      <c r="A18" t="s">
        <v>281</v>
      </c>
      <c r="B18" t="s">
        <v>0</v>
      </c>
      <c r="C18" s="74">
        <v>5707</v>
      </c>
      <c r="D18" s="74" t="s">
        <v>620</v>
      </c>
      <c r="E18" s="56" t="s">
        <v>1523</v>
      </c>
      <c r="F18" s="126">
        <v>572811.27</v>
      </c>
      <c r="G18" s="126">
        <v>12270.61</v>
      </c>
      <c r="H18" s="126">
        <v>103655.1</v>
      </c>
      <c r="I18" s="56">
        <v>201227.99</v>
      </c>
      <c r="J18" s="56">
        <v>132853.44</v>
      </c>
      <c r="L18" s="278">
        <v>16500</v>
      </c>
      <c r="S18" s="56">
        <v>-1154587.04</v>
      </c>
      <c r="T18" s="56">
        <v>2287611.84</v>
      </c>
      <c r="U18" s="100">
        <v>956.13</v>
      </c>
      <c r="W18" s="100">
        <v>1415849.98</v>
      </c>
      <c r="X18" s="100">
        <v>146380</v>
      </c>
      <c r="Z18" s="100">
        <v>1568434</v>
      </c>
      <c r="AB18" s="127">
        <v>2168969</v>
      </c>
      <c r="AE18" s="127">
        <v>630792.28</v>
      </c>
      <c r="AF18" s="127">
        <v>68467.22</v>
      </c>
      <c r="AI18" s="98">
        <f t="shared" si="2"/>
        <v>688736.98</v>
      </c>
      <c r="AJ18" s="44">
        <f t="shared" si="3"/>
        <v>16500</v>
      </c>
      <c r="AK18" s="104">
        <f t="shared" si="4"/>
        <v>672236.98</v>
      </c>
      <c r="AL18" s="105">
        <f t="shared" si="5"/>
        <v>3131620.11</v>
      </c>
      <c r="AM18" s="29">
        <f t="shared" si="6"/>
        <v>2868228.5000000005</v>
      </c>
      <c r="AN18" s="16">
        <f t="shared" si="7"/>
        <v>263391.6099999994</v>
      </c>
    </row>
    <row r="19" spans="1:40" x14ac:dyDescent="0.2">
      <c r="A19" t="s">
        <v>281</v>
      </c>
      <c r="B19" t="s">
        <v>0</v>
      </c>
      <c r="C19" s="74">
        <v>3845</v>
      </c>
      <c r="D19" s="74" t="s">
        <v>621</v>
      </c>
      <c r="E19" s="56" t="s">
        <v>1524</v>
      </c>
      <c r="F19" s="126">
        <v>407623.9</v>
      </c>
      <c r="G19" s="126">
        <v>36466.28</v>
      </c>
      <c r="H19" s="126">
        <v>42094.39</v>
      </c>
      <c r="I19" s="56">
        <v>64012.77</v>
      </c>
      <c r="J19" s="56">
        <v>26623.49</v>
      </c>
      <c r="L19" s="278">
        <v>9150</v>
      </c>
      <c r="S19" s="56">
        <v>-2026505.98</v>
      </c>
      <c r="T19" s="56">
        <v>2658489.6</v>
      </c>
      <c r="W19" s="100">
        <v>1067542.3700000001</v>
      </c>
      <c r="X19" s="100">
        <v>45500</v>
      </c>
      <c r="Y19" s="100">
        <v>642.09</v>
      </c>
      <c r="Z19" s="100">
        <v>1283310</v>
      </c>
      <c r="AB19" s="127">
        <v>1856650</v>
      </c>
      <c r="AE19" s="127">
        <v>419924.15</v>
      </c>
      <c r="AF19" s="127">
        <v>99665.1</v>
      </c>
      <c r="AI19" s="98">
        <f t="shared" si="2"/>
        <v>486184.57000000007</v>
      </c>
      <c r="AJ19" s="44">
        <f t="shared" si="3"/>
        <v>9150</v>
      </c>
      <c r="AK19" s="104">
        <f t="shared" si="4"/>
        <v>477034.57000000007</v>
      </c>
      <c r="AL19" s="105">
        <f t="shared" si="5"/>
        <v>2396994.46</v>
      </c>
      <c r="AM19" s="29">
        <f t="shared" si="6"/>
        <v>2376239.25</v>
      </c>
      <c r="AN19" s="16">
        <f t="shared" si="7"/>
        <v>20755.209999999963</v>
      </c>
    </row>
    <row r="20" spans="1:40" x14ac:dyDescent="0.2">
      <c r="A20" t="s">
        <v>281</v>
      </c>
      <c r="B20" t="s">
        <v>0</v>
      </c>
      <c r="C20" s="74">
        <v>2875</v>
      </c>
      <c r="D20" s="74" t="s">
        <v>622</v>
      </c>
      <c r="E20" s="56" t="s">
        <v>1525</v>
      </c>
      <c r="F20" s="126">
        <v>610984.93999999994</v>
      </c>
      <c r="G20" s="126">
        <v>18684.34</v>
      </c>
      <c r="H20" s="126">
        <v>30012.76</v>
      </c>
      <c r="I20" s="56">
        <v>3492030.75</v>
      </c>
      <c r="J20" s="56">
        <v>128048.43</v>
      </c>
      <c r="L20" s="278">
        <v>12810</v>
      </c>
      <c r="S20" s="56">
        <v>3639204.21</v>
      </c>
      <c r="T20" s="56">
        <v>712043.8</v>
      </c>
      <c r="W20" s="100">
        <v>609659.89</v>
      </c>
      <c r="Y20" s="100">
        <v>1157.07</v>
      </c>
      <c r="Z20" s="100">
        <v>800550</v>
      </c>
      <c r="AB20" s="127">
        <v>1065130</v>
      </c>
      <c r="AE20" s="127">
        <v>304331.15000000002</v>
      </c>
      <c r="AF20" s="127">
        <v>103926.6</v>
      </c>
      <c r="AI20" s="98">
        <f t="shared" si="2"/>
        <v>659682.03999999992</v>
      </c>
      <c r="AJ20" s="44">
        <f t="shared" si="3"/>
        <v>12810</v>
      </c>
      <c r="AK20" s="104">
        <f t="shared" si="4"/>
        <v>646872.03999999992</v>
      </c>
      <c r="AL20" s="105">
        <f t="shared" si="5"/>
        <v>1411366.96</v>
      </c>
      <c r="AM20" s="29">
        <f t="shared" si="6"/>
        <v>1473387.75</v>
      </c>
      <c r="AN20" s="16">
        <f t="shared" si="7"/>
        <v>-62020.790000000037</v>
      </c>
    </row>
    <row r="21" spans="1:40" x14ac:dyDescent="0.2">
      <c r="A21" t="s">
        <v>281</v>
      </c>
      <c r="B21" t="s">
        <v>0</v>
      </c>
      <c r="C21" s="74">
        <v>3123</v>
      </c>
      <c r="D21" s="74" t="s">
        <v>623</v>
      </c>
      <c r="E21" s="56" t="s">
        <v>1526</v>
      </c>
      <c r="F21" s="126">
        <v>402089.36</v>
      </c>
      <c r="G21" s="126">
        <v>12139.76</v>
      </c>
      <c r="H21" s="126">
        <v>73463.83</v>
      </c>
      <c r="I21" s="56">
        <v>327745.40999999997</v>
      </c>
      <c r="J21" s="56">
        <v>45868.160000000003</v>
      </c>
      <c r="L21" s="278">
        <v>12375</v>
      </c>
      <c r="S21" s="56">
        <v>-3195499.13</v>
      </c>
      <c r="T21" s="56">
        <v>4272663.5999999996</v>
      </c>
      <c r="W21" s="100">
        <v>888363.21</v>
      </c>
      <c r="Y21" s="100">
        <v>789.01</v>
      </c>
      <c r="Z21" s="100">
        <v>346610</v>
      </c>
      <c r="AB21" s="127">
        <v>763360</v>
      </c>
      <c r="AE21" s="127">
        <v>453782.31</v>
      </c>
      <c r="AF21" s="127">
        <v>164585.85999999999</v>
      </c>
      <c r="AI21" s="98">
        <f t="shared" si="2"/>
        <v>487692.95</v>
      </c>
      <c r="AJ21" s="44">
        <f t="shared" si="3"/>
        <v>12375</v>
      </c>
      <c r="AK21" s="104">
        <f t="shared" si="4"/>
        <v>475317.95</v>
      </c>
      <c r="AL21" s="105">
        <f t="shared" si="5"/>
        <v>1235762.22</v>
      </c>
      <c r="AM21" s="29">
        <f t="shared" si="6"/>
        <v>1381728.17</v>
      </c>
      <c r="AN21" s="16">
        <f t="shared" si="7"/>
        <v>-145965.94999999995</v>
      </c>
    </row>
    <row r="22" spans="1:40" x14ac:dyDescent="0.2">
      <c r="A22" t="s">
        <v>281</v>
      </c>
      <c r="B22" t="s">
        <v>0</v>
      </c>
      <c r="C22" s="74">
        <v>3601</v>
      </c>
      <c r="D22" s="74" t="s">
        <v>624</v>
      </c>
      <c r="E22" s="56" t="s">
        <v>1527</v>
      </c>
      <c r="F22" s="126">
        <v>352638.24</v>
      </c>
      <c r="G22" s="126">
        <v>91000.25</v>
      </c>
      <c r="H22" s="126">
        <v>31956.17</v>
      </c>
      <c r="I22" s="56">
        <v>1377243.39</v>
      </c>
      <c r="J22" s="56">
        <v>45461</v>
      </c>
      <c r="L22" s="278">
        <v>15000</v>
      </c>
      <c r="S22" s="56">
        <v>8089.12</v>
      </c>
      <c r="T22" s="56">
        <v>2054348.01</v>
      </c>
      <c r="W22" s="100">
        <v>900938.28</v>
      </c>
      <c r="X22" s="100">
        <v>105765</v>
      </c>
      <c r="Y22" s="100">
        <v>787.24</v>
      </c>
      <c r="Z22" s="100">
        <v>722620</v>
      </c>
      <c r="AB22" s="127">
        <v>1119340</v>
      </c>
      <c r="AE22" s="127">
        <v>550507.48</v>
      </c>
      <c r="AF22" s="127">
        <v>102534.12</v>
      </c>
      <c r="AI22" s="98">
        <f t="shared" si="2"/>
        <v>475594.66</v>
      </c>
      <c r="AJ22" s="44">
        <f t="shared" si="3"/>
        <v>15000</v>
      </c>
      <c r="AK22" s="104">
        <f t="shared" si="4"/>
        <v>460594.66</v>
      </c>
      <c r="AL22" s="105">
        <f t="shared" si="5"/>
        <v>1730110.52</v>
      </c>
      <c r="AM22" s="29">
        <f t="shared" si="6"/>
        <v>1772381.6</v>
      </c>
      <c r="AN22" s="16">
        <f t="shared" si="7"/>
        <v>-42271.080000000075</v>
      </c>
    </row>
    <row r="23" spans="1:40" x14ac:dyDescent="0.2">
      <c r="A23" t="s">
        <v>281</v>
      </c>
      <c r="B23" t="s">
        <v>0</v>
      </c>
      <c r="C23" s="74">
        <v>3870</v>
      </c>
      <c r="D23" s="74" t="s">
        <v>625</v>
      </c>
      <c r="E23" s="56" t="s">
        <v>1588</v>
      </c>
      <c r="F23" s="126">
        <v>1050704.79</v>
      </c>
      <c r="G23" s="126">
        <v>11106.74</v>
      </c>
      <c r="H23" s="126">
        <v>64645.66</v>
      </c>
      <c r="I23" s="56">
        <v>5</v>
      </c>
      <c r="J23" s="56">
        <v>246405.97</v>
      </c>
      <c r="L23" s="278">
        <v>16080</v>
      </c>
      <c r="S23" s="56">
        <v>-809166.32</v>
      </c>
      <c r="T23" s="56">
        <v>2203520.5099999998</v>
      </c>
      <c r="W23" s="100">
        <v>973755.37</v>
      </c>
      <c r="X23" s="100">
        <v>81460</v>
      </c>
      <c r="Y23" s="100">
        <v>1914.64</v>
      </c>
      <c r="Z23" s="100">
        <v>1032910</v>
      </c>
      <c r="AB23" s="127">
        <v>1546810</v>
      </c>
      <c r="AE23" s="127">
        <v>455325.61</v>
      </c>
      <c r="AF23" s="127">
        <v>37847.43</v>
      </c>
      <c r="AI23" s="98">
        <f t="shared" si="2"/>
        <v>1126457.19</v>
      </c>
      <c r="AJ23" s="44">
        <f t="shared" si="3"/>
        <v>16080</v>
      </c>
      <c r="AK23" s="104">
        <f t="shared" si="4"/>
        <v>1110377.19</v>
      </c>
      <c r="AL23" s="105">
        <f t="shared" si="5"/>
        <v>2090040.01</v>
      </c>
      <c r="AM23" s="29">
        <f t="shared" si="6"/>
        <v>2039983.0399999998</v>
      </c>
      <c r="AN23" s="16">
        <f t="shared" si="7"/>
        <v>50056.970000000205</v>
      </c>
    </row>
    <row r="24" spans="1:40" x14ac:dyDescent="0.2">
      <c r="A24" t="s">
        <v>285</v>
      </c>
      <c r="B24" t="s">
        <v>1</v>
      </c>
      <c r="C24" s="74">
        <v>7346</v>
      </c>
      <c r="D24" s="74" t="s">
        <v>626</v>
      </c>
      <c r="E24" s="56" t="s">
        <v>1528</v>
      </c>
      <c r="F24" s="126">
        <v>676637.59</v>
      </c>
      <c r="G24" s="126">
        <v>0</v>
      </c>
      <c r="H24" s="126">
        <v>58074.37</v>
      </c>
      <c r="I24" s="56">
        <v>238647.67999999999</v>
      </c>
      <c r="J24" s="56">
        <v>407492.21</v>
      </c>
      <c r="L24" s="278">
        <v>58631.3</v>
      </c>
      <c r="S24" s="56">
        <v>-1438626.91</v>
      </c>
      <c r="T24" s="56">
        <v>2350727.5299999998</v>
      </c>
      <c r="W24" s="100">
        <v>1594253.03</v>
      </c>
      <c r="X24" s="100">
        <v>725795</v>
      </c>
      <c r="Y24" s="100">
        <v>749.11</v>
      </c>
      <c r="Z24" s="100">
        <v>1388800</v>
      </c>
      <c r="AB24" s="127">
        <v>2017000</v>
      </c>
      <c r="AE24" s="127">
        <v>994611.66</v>
      </c>
      <c r="AF24" s="127">
        <v>138140.54999999999</v>
      </c>
      <c r="AI24" s="98">
        <f t="shared" si="2"/>
        <v>734711.96</v>
      </c>
      <c r="AJ24" s="44">
        <f t="shared" si="3"/>
        <v>58631.3</v>
      </c>
      <c r="AK24" s="104">
        <f t="shared" si="4"/>
        <v>676080.65999999992</v>
      </c>
      <c r="AL24" s="105">
        <f t="shared" si="5"/>
        <v>3709597.14</v>
      </c>
      <c r="AM24" s="29">
        <f t="shared" si="6"/>
        <v>3149752.21</v>
      </c>
      <c r="AN24" s="16">
        <f t="shared" si="7"/>
        <v>559844.93000000017</v>
      </c>
    </row>
    <row r="25" spans="1:40" x14ac:dyDescent="0.2">
      <c r="A25" t="s">
        <v>285</v>
      </c>
      <c r="B25" t="s">
        <v>1</v>
      </c>
      <c r="C25" s="74">
        <v>4269</v>
      </c>
      <c r="D25" s="74" t="s">
        <v>627</v>
      </c>
      <c r="E25" s="56" t="s">
        <v>1529</v>
      </c>
      <c r="F25" s="126">
        <v>117238.54</v>
      </c>
      <c r="G25" s="126">
        <v>31900</v>
      </c>
      <c r="H25" s="126">
        <v>124354.31</v>
      </c>
      <c r="I25" s="56">
        <v>806155.76</v>
      </c>
      <c r="J25" s="56">
        <v>-206736.72</v>
      </c>
      <c r="K25" s="278">
        <v>120000</v>
      </c>
      <c r="L25" s="278">
        <v>63871.6</v>
      </c>
      <c r="S25" s="56">
        <v>-2330354.56</v>
      </c>
      <c r="T25" s="56">
        <v>3163898.35</v>
      </c>
      <c r="W25" s="100">
        <v>869912.46</v>
      </c>
      <c r="X25" s="100">
        <v>170410</v>
      </c>
      <c r="Y25" s="100">
        <v>336.41</v>
      </c>
      <c r="Z25" s="100">
        <v>885390</v>
      </c>
      <c r="AB25" s="127">
        <v>1216690</v>
      </c>
      <c r="AC25" s="127">
        <v>5176</v>
      </c>
      <c r="AE25" s="127">
        <v>612592.15</v>
      </c>
      <c r="AF25" s="127">
        <v>154949.22</v>
      </c>
      <c r="AI25" s="98">
        <f t="shared" si="2"/>
        <v>273492.84999999998</v>
      </c>
      <c r="AJ25" s="44">
        <f t="shared" si="3"/>
        <v>183871.6</v>
      </c>
      <c r="AK25" s="104">
        <f t="shared" si="4"/>
        <v>89621.249999999971</v>
      </c>
      <c r="AL25" s="105">
        <f t="shared" si="5"/>
        <v>1926048.87</v>
      </c>
      <c r="AM25" s="29">
        <f t="shared" si="6"/>
        <v>1989407.3699999999</v>
      </c>
      <c r="AN25" s="16">
        <f t="shared" si="7"/>
        <v>-63358.499999999767</v>
      </c>
    </row>
    <row r="26" spans="1:40" x14ac:dyDescent="0.2">
      <c r="A26" t="s">
        <v>285</v>
      </c>
      <c r="B26" t="s">
        <v>1</v>
      </c>
      <c r="C26" s="74">
        <v>7452</v>
      </c>
      <c r="D26" s="74" t="s">
        <v>628</v>
      </c>
      <c r="E26" s="56" t="s">
        <v>1530</v>
      </c>
      <c r="F26" s="126">
        <v>694816.01</v>
      </c>
      <c r="G26" s="126">
        <v>253180</v>
      </c>
      <c r="H26" s="126">
        <v>44770.34</v>
      </c>
      <c r="I26" s="56">
        <v>1055765.0900000001</v>
      </c>
      <c r="J26" s="56">
        <v>1243847.1000000001</v>
      </c>
      <c r="L26" s="278">
        <v>255300</v>
      </c>
      <c r="S26" s="56">
        <v>806599.09</v>
      </c>
      <c r="T26" s="56">
        <v>2060186.09</v>
      </c>
      <c r="V26" s="100">
        <v>3802.96</v>
      </c>
      <c r="W26" s="100">
        <v>1415695.85</v>
      </c>
      <c r="X26" s="100">
        <v>756223</v>
      </c>
      <c r="Y26" s="100">
        <v>62.24</v>
      </c>
      <c r="Z26" s="100">
        <v>1842890</v>
      </c>
      <c r="AB26" s="127">
        <v>2302332.1</v>
      </c>
      <c r="AD26" s="127">
        <v>7612</v>
      </c>
      <c r="AE26" s="127">
        <v>1081312.49</v>
      </c>
      <c r="AF26" s="127">
        <v>174140.1</v>
      </c>
      <c r="AH26" s="127">
        <v>1140</v>
      </c>
      <c r="AI26" s="98">
        <f t="shared" si="2"/>
        <v>992766.35</v>
      </c>
      <c r="AJ26" s="44">
        <f t="shared" si="3"/>
        <v>255300</v>
      </c>
      <c r="AK26" s="104">
        <f t="shared" si="4"/>
        <v>737466.35</v>
      </c>
      <c r="AL26" s="105">
        <f t="shared" si="5"/>
        <v>4018674.0500000003</v>
      </c>
      <c r="AM26" s="29">
        <f t="shared" si="6"/>
        <v>3566536.69</v>
      </c>
      <c r="AN26" s="16">
        <f t="shared" si="7"/>
        <v>452137.36000000034</v>
      </c>
    </row>
    <row r="27" spans="1:40" x14ac:dyDescent="0.2">
      <c r="A27" t="s">
        <v>285</v>
      </c>
      <c r="B27" t="s">
        <v>1</v>
      </c>
      <c r="C27" s="74">
        <v>5116</v>
      </c>
      <c r="D27" s="74" t="s">
        <v>629</v>
      </c>
      <c r="E27" s="56" t="s">
        <v>1531</v>
      </c>
      <c r="F27" s="126">
        <v>295624.52</v>
      </c>
      <c r="G27" s="126">
        <v>47520</v>
      </c>
      <c r="H27" s="126">
        <v>100284.1</v>
      </c>
      <c r="I27" s="56">
        <v>347828.47999999998</v>
      </c>
      <c r="J27" s="56">
        <v>487343.42</v>
      </c>
      <c r="L27" s="278">
        <v>29754.62</v>
      </c>
      <c r="S27" s="56">
        <v>-1661817.23</v>
      </c>
      <c r="T27" s="56">
        <v>2920599.11</v>
      </c>
      <c r="W27" s="100">
        <v>1097679.45</v>
      </c>
      <c r="X27" s="100">
        <v>283580</v>
      </c>
      <c r="Y27" s="100">
        <v>663.39</v>
      </c>
      <c r="Z27" s="100">
        <v>1211630</v>
      </c>
      <c r="AA27" s="100">
        <v>214036</v>
      </c>
      <c r="AB27" s="127">
        <v>1701118</v>
      </c>
      <c r="AE27" s="127">
        <v>624793.81999999995</v>
      </c>
      <c r="AF27" s="127">
        <v>289611</v>
      </c>
      <c r="AI27" s="98">
        <f t="shared" si="2"/>
        <v>443428.62</v>
      </c>
      <c r="AJ27" s="44">
        <f t="shared" si="3"/>
        <v>29754.62</v>
      </c>
      <c r="AK27" s="104">
        <f t="shared" si="4"/>
        <v>413674</v>
      </c>
      <c r="AL27" s="105">
        <f t="shared" si="5"/>
        <v>2807588.84</v>
      </c>
      <c r="AM27" s="29">
        <f t="shared" si="6"/>
        <v>2615522.8199999998</v>
      </c>
      <c r="AN27" s="16">
        <f t="shared" si="7"/>
        <v>192066.02000000002</v>
      </c>
    </row>
    <row r="28" spans="1:40" x14ac:dyDescent="0.2">
      <c r="A28" t="s">
        <v>285</v>
      </c>
      <c r="B28" t="s">
        <v>1</v>
      </c>
      <c r="C28" s="74">
        <v>3330</v>
      </c>
      <c r="D28" s="74" t="s">
        <v>630</v>
      </c>
      <c r="E28" s="56" t="s">
        <v>1532</v>
      </c>
      <c r="F28" s="126">
        <v>290477.96999999997</v>
      </c>
      <c r="G28" s="126">
        <v>0</v>
      </c>
      <c r="H28" s="126">
        <v>67721.25</v>
      </c>
      <c r="I28" s="56">
        <v>480675.06</v>
      </c>
      <c r="J28" s="56">
        <v>134237.29</v>
      </c>
      <c r="L28" s="278">
        <v>14098.04</v>
      </c>
      <c r="S28" s="56">
        <v>-308109.53999999998</v>
      </c>
      <c r="T28" s="56">
        <v>1187021.07</v>
      </c>
      <c r="W28" s="100">
        <v>1053663.8500000001</v>
      </c>
      <c r="X28" s="100">
        <v>342020</v>
      </c>
      <c r="Y28" s="100">
        <v>353.65</v>
      </c>
      <c r="Z28" s="100">
        <v>941380</v>
      </c>
      <c r="AB28" s="127">
        <v>1482465</v>
      </c>
      <c r="AE28" s="127">
        <v>570627.86</v>
      </c>
      <c r="AF28" s="127">
        <v>153872.64000000001</v>
      </c>
      <c r="AI28" s="98">
        <f t="shared" si="2"/>
        <v>358199.22</v>
      </c>
      <c r="AJ28" s="44">
        <f t="shared" si="3"/>
        <v>14098.04</v>
      </c>
      <c r="AK28" s="104">
        <f t="shared" si="4"/>
        <v>344101.18</v>
      </c>
      <c r="AL28" s="105">
        <f t="shared" si="5"/>
        <v>2337417.5</v>
      </c>
      <c r="AM28" s="29">
        <f t="shared" si="6"/>
        <v>2206965.5</v>
      </c>
      <c r="AN28" s="16">
        <f t="shared" si="7"/>
        <v>130452</v>
      </c>
    </row>
    <row r="29" spans="1:40" x14ac:dyDescent="0.2">
      <c r="A29" t="s">
        <v>285</v>
      </c>
      <c r="B29" t="s">
        <v>1</v>
      </c>
      <c r="C29" s="74">
        <v>3774</v>
      </c>
      <c r="D29" s="74" t="s">
        <v>631</v>
      </c>
      <c r="E29" s="56" t="s">
        <v>1533</v>
      </c>
      <c r="F29" s="126">
        <v>239012.74</v>
      </c>
      <c r="G29" s="126">
        <v>0</v>
      </c>
      <c r="H29" s="126">
        <v>40660.57</v>
      </c>
      <c r="I29" s="56">
        <v>753212.82</v>
      </c>
      <c r="J29" s="56">
        <v>232361.8</v>
      </c>
      <c r="L29" s="278">
        <v>28457.9</v>
      </c>
      <c r="O29" s="278">
        <v>3000</v>
      </c>
      <c r="R29" s="56">
        <v>-1427526.31</v>
      </c>
      <c r="T29" s="56">
        <v>2650223.29</v>
      </c>
      <c r="W29" s="100">
        <v>980719.56</v>
      </c>
      <c r="X29" s="100">
        <v>215900</v>
      </c>
      <c r="Y29" s="100">
        <v>378.17</v>
      </c>
      <c r="Z29" s="100">
        <v>795250</v>
      </c>
      <c r="AA29" s="100">
        <v>2700</v>
      </c>
      <c r="AB29" s="127">
        <v>1084000.6000000001</v>
      </c>
      <c r="AC29" s="127">
        <v>5176</v>
      </c>
      <c r="AE29" s="127">
        <v>665651.43000000005</v>
      </c>
      <c r="AF29" s="127">
        <v>161926.65</v>
      </c>
      <c r="AI29" s="98">
        <f t="shared" si="2"/>
        <v>279673.31</v>
      </c>
      <c r="AJ29" s="44">
        <f t="shared" si="3"/>
        <v>31457.9</v>
      </c>
      <c r="AK29" s="104">
        <f t="shared" si="4"/>
        <v>248215.41</v>
      </c>
      <c r="AL29" s="105">
        <f t="shared" si="5"/>
        <v>1994947.73</v>
      </c>
      <c r="AM29" s="29">
        <f t="shared" si="6"/>
        <v>1916754.6800000002</v>
      </c>
      <c r="AN29" s="16">
        <f t="shared" si="7"/>
        <v>78193.049999999814</v>
      </c>
    </row>
    <row r="30" spans="1:40" x14ac:dyDescent="0.2">
      <c r="A30" t="s">
        <v>285</v>
      </c>
      <c r="B30" t="s">
        <v>1</v>
      </c>
      <c r="C30" s="74">
        <v>2996</v>
      </c>
      <c r="D30" s="74" t="s">
        <v>632</v>
      </c>
      <c r="E30" s="56" t="s">
        <v>1534</v>
      </c>
      <c r="F30" s="126">
        <v>156623.72</v>
      </c>
      <c r="G30" s="126">
        <v>0</v>
      </c>
      <c r="H30" s="126">
        <v>55668.5</v>
      </c>
      <c r="I30" s="56">
        <v>1734230.38</v>
      </c>
      <c r="J30" s="56">
        <v>249248.47</v>
      </c>
      <c r="L30" s="278">
        <v>15389</v>
      </c>
      <c r="O30" s="278">
        <v>35.04</v>
      </c>
      <c r="S30" s="56">
        <v>278568.71999999997</v>
      </c>
      <c r="T30" s="56">
        <v>1714501.17</v>
      </c>
      <c r="W30" s="100">
        <v>1079114.19</v>
      </c>
      <c r="X30" s="100">
        <v>145980</v>
      </c>
      <c r="Y30" s="100">
        <v>198.71</v>
      </c>
      <c r="Z30" s="100">
        <v>910220</v>
      </c>
      <c r="AA30" s="100">
        <v>8900</v>
      </c>
      <c r="AB30" s="127">
        <v>1117410.32</v>
      </c>
      <c r="AE30" s="127">
        <v>405978.89</v>
      </c>
      <c r="AF30" s="127">
        <v>262881.55</v>
      </c>
      <c r="AI30" s="98">
        <f t="shared" si="2"/>
        <v>212292.22</v>
      </c>
      <c r="AJ30" s="44">
        <f t="shared" si="3"/>
        <v>15424.04</v>
      </c>
      <c r="AK30" s="104">
        <f t="shared" si="4"/>
        <v>196868.18</v>
      </c>
      <c r="AL30" s="105">
        <f t="shared" si="5"/>
        <v>2144412.9</v>
      </c>
      <c r="AM30" s="29">
        <f t="shared" si="6"/>
        <v>1786270.76</v>
      </c>
      <c r="AN30" s="16">
        <f t="shared" si="7"/>
        <v>358142.1399999999</v>
      </c>
    </row>
    <row r="31" spans="1:40" x14ac:dyDescent="0.2">
      <c r="A31" t="s">
        <v>285</v>
      </c>
      <c r="B31" t="s">
        <v>1</v>
      </c>
      <c r="C31" s="74">
        <v>6600</v>
      </c>
      <c r="D31" s="74" t="s">
        <v>633</v>
      </c>
      <c r="E31" s="56" t="s">
        <v>1535</v>
      </c>
      <c r="F31" s="126">
        <v>615713.31999999995</v>
      </c>
      <c r="G31" s="126">
        <v>0</v>
      </c>
      <c r="H31" s="126">
        <v>289096.01</v>
      </c>
      <c r="I31" s="56">
        <v>829500.52</v>
      </c>
      <c r="J31" s="56">
        <v>328472.74</v>
      </c>
      <c r="L31" s="278">
        <v>216841.69</v>
      </c>
      <c r="M31" s="278">
        <v>88320</v>
      </c>
      <c r="S31" s="56">
        <v>-565111.54</v>
      </c>
      <c r="T31" s="56">
        <v>2482860.59</v>
      </c>
      <c r="W31" s="100">
        <v>1210983.78</v>
      </c>
      <c r="Y31" s="100">
        <v>1506.76</v>
      </c>
      <c r="Z31" s="100">
        <v>1286770</v>
      </c>
      <c r="AB31" s="127">
        <v>1619280</v>
      </c>
      <c r="AE31" s="127">
        <v>817648.89</v>
      </c>
      <c r="AF31" s="127">
        <v>169984.8</v>
      </c>
      <c r="AI31" s="98">
        <f t="shared" si="2"/>
        <v>904809.33</v>
      </c>
      <c r="AJ31" s="44">
        <f t="shared" si="3"/>
        <v>305161.69</v>
      </c>
      <c r="AK31" s="104">
        <f t="shared" si="4"/>
        <v>599647.6399999999</v>
      </c>
      <c r="AL31" s="105">
        <f t="shared" si="5"/>
        <v>2499260.54</v>
      </c>
      <c r="AM31" s="29">
        <f t="shared" si="6"/>
        <v>2606913.69</v>
      </c>
      <c r="AN31" s="16">
        <f t="shared" si="7"/>
        <v>-107653.14999999991</v>
      </c>
    </row>
    <row r="32" spans="1:40" x14ac:dyDescent="0.2">
      <c r="A32" t="s">
        <v>285</v>
      </c>
      <c r="B32" t="s">
        <v>1</v>
      </c>
      <c r="C32" s="74">
        <v>2814</v>
      </c>
      <c r="D32" s="74" t="s">
        <v>634</v>
      </c>
      <c r="E32" s="56" t="s">
        <v>1536</v>
      </c>
      <c r="F32" s="126">
        <v>159175.12</v>
      </c>
      <c r="G32" s="126">
        <v>0</v>
      </c>
      <c r="H32" s="126">
        <v>14186.85</v>
      </c>
      <c r="I32" s="56">
        <v>335524.07</v>
      </c>
      <c r="J32" s="56">
        <v>238549.77</v>
      </c>
      <c r="L32" s="278">
        <v>20000</v>
      </c>
      <c r="N32" s="278">
        <v>110000</v>
      </c>
      <c r="S32" s="56">
        <v>-1411001.29</v>
      </c>
      <c r="T32" s="56">
        <v>2102364.12</v>
      </c>
      <c r="W32" s="100">
        <v>651228.21</v>
      </c>
      <c r="X32" s="100">
        <v>88760</v>
      </c>
      <c r="Y32" s="100">
        <v>403.32</v>
      </c>
      <c r="Z32" s="100">
        <v>1023110</v>
      </c>
      <c r="AA32" s="100">
        <v>12400</v>
      </c>
      <c r="AB32" s="127">
        <v>1259810</v>
      </c>
      <c r="AE32" s="127">
        <v>385123.73</v>
      </c>
      <c r="AF32" s="127">
        <v>96623.82</v>
      </c>
      <c r="AI32" s="98">
        <f t="shared" si="2"/>
        <v>173361.97</v>
      </c>
      <c r="AJ32" s="44">
        <f t="shared" si="3"/>
        <v>130000</v>
      </c>
      <c r="AK32" s="104">
        <f t="shared" si="4"/>
        <v>43361.97</v>
      </c>
      <c r="AL32" s="105">
        <f t="shared" si="5"/>
        <v>1775901.5299999998</v>
      </c>
      <c r="AM32" s="29">
        <f t="shared" si="6"/>
        <v>1741557.55</v>
      </c>
      <c r="AN32" s="16">
        <f t="shared" si="7"/>
        <v>34343.979999999749</v>
      </c>
    </row>
    <row r="33" spans="1:40" x14ac:dyDescent="0.2">
      <c r="A33" t="s">
        <v>285</v>
      </c>
      <c r="B33" t="s">
        <v>1</v>
      </c>
      <c r="C33" s="74">
        <v>5791</v>
      </c>
      <c r="D33" s="74" t="s">
        <v>635</v>
      </c>
      <c r="E33" s="56" t="s">
        <v>1537</v>
      </c>
      <c r="F33" s="126">
        <v>125666.09</v>
      </c>
      <c r="G33" s="126">
        <v>53760</v>
      </c>
      <c r="H33" s="126">
        <v>33677.47</v>
      </c>
      <c r="I33" s="56">
        <v>486179.31</v>
      </c>
      <c r="J33" s="56">
        <v>511185.24</v>
      </c>
      <c r="L33" s="278">
        <v>42344.75</v>
      </c>
      <c r="O33" s="278">
        <v>0</v>
      </c>
      <c r="S33" s="56">
        <v>723051.05</v>
      </c>
      <c r="T33" s="56">
        <v>923152.19</v>
      </c>
      <c r="W33" s="100">
        <v>1211434.6200000001</v>
      </c>
      <c r="Y33" s="100">
        <v>820.39</v>
      </c>
      <c r="Z33" s="100">
        <v>1080810</v>
      </c>
      <c r="AB33" s="127">
        <v>1620658.6</v>
      </c>
      <c r="AE33" s="127">
        <v>928752.79</v>
      </c>
      <c r="AF33" s="127">
        <v>197221.5</v>
      </c>
      <c r="AI33" s="98">
        <f t="shared" si="2"/>
        <v>213103.56</v>
      </c>
      <c r="AJ33" s="44">
        <f t="shared" si="3"/>
        <v>42344.75</v>
      </c>
      <c r="AK33" s="104">
        <f t="shared" si="4"/>
        <v>170758.81</v>
      </c>
      <c r="AL33" s="105">
        <f t="shared" si="5"/>
        <v>2293065.0099999998</v>
      </c>
      <c r="AM33" s="29">
        <f t="shared" si="6"/>
        <v>2746632.89</v>
      </c>
      <c r="AN33" s="16">
        <f t="shared" si="7"/>
        <v>-453567.88000000035</v>
      </c>
    </row>
    <row r="34" spans="1:40" x14ac:dyDescent="0.2">
      <c r="A34" t="s">
        <v>285</v>
      </c>
      <c r="B34" t="s">
        <v>1</v>
      </c>
      <c r="C34" s="74">
        <v>5865</v>
      </c>
      <c r="D34" s="74" t="s">
        <v>636</v>
      </c>
      <c r="E34" s="56" t="s">
        <v>1538</v>
      </c>
      <c r="F34" s="126">
        <v>377838.28</v>
      </c>
      <c r="G34" s="126">
        <v>0</v>
      </c>
      <c r="H34" s="126">
        <v>92132.6</v>
      </c>
      <c r="I34" s="56">
        <v>981006.56</v>
      </c>
      <c r="J34" s="56">
        <v>290411.53999999998</v>
      </c>
      <c r="L34" s="278">
        <v>49031.3</v>
      </c>
      <c r="O34" s="278">
        <v>150976</v>
      </c>
      <c r="S34" s="56">
        <v>-846366.82</v>
      </c>
      <c r="T34" s="56">
        <v>2548141.21</v>
      </c>
      <c r="U34" s="100">
        <v>437.44</v>
      </c>
      <c r="W34" s="100">
        <v>878125.58</v>
      </c>
      <c r="X34" s="100">
        <v>463235</v>
      </c>
      <c r="Z34" s="100">
        <v>1430040</v>
      </c>
      <c r="AB34" s="127">
        <v>1775970</v>
      </c>
      <c r="AE34" s="127">
        <v>669554.48</v>
      </c>
      <c r="AF34" s="127">
        <v>331877.25</v>
      </c>
      <c r="AI34" s="98">
        <f t="shared" si="2"/>
        <v>469970.88</v>
      </c>
      <c r="AJ34" s="44">
        <f t="shared" si="3"/>
        <v>200007.3</v>
      </c>
      <c r="AK34" s="104">
        <f t="shared" si="4"/>
        <v>269963.58</v>
      </c>
      <c r="AL34" s="105">
        <f t="shared" si="5"/>
        <v>2771838.02</v>
      </c>
      <c r="AM34" s="29">
        <f t="shared" si="6"/>
        <v>2777401.73</v>
      </c>
      <c r="AN34" s="16">
        <f t="shared" si="7"/>
        <v>-5563.7099999999627</v>
      </c>
    </row>
    <row r="35" spans="1:40" x14ac:dyDescent="0.2">
      <c r="A35" t="s">
        <v>285</v>
      </c>
      <c r="B35" t="s">
        <v>1</v>
      </c>
      <c r="C35" s="74">
        <v>4329</v>
      </c>
      <c r="D35" s="74" t="s">
        <v>637</v>
      </c>
      <c r="E35" s="56" t="s">
        <v>1591</v>
      </c>
      <c r="F35" s="126">
        <v>62352.84</v>
      </c>
      <c r="G35" s="126">
        <v>3270</v>
      </c>
      <c r="H35" s="126">
        <v>53393.45</v>
      </c>
      <c r="I35" s="56">
        <v>435632.76</v>
      </c>
      <c r="J35" s="56">
        <v>371677</v>
      </c>
      <c r="L35" s="278">
        <v>30750</v>
      </c>
      <c r="O35" s="278">
        <v>178384.78</v>
      </c>
      <c r="Q35" s="56">
        <v>69240</v>
      </c>
      <c r="S35" s="56">
        <v>-555379.96</v>
      </c>
      <c r="T35" s="56">
        <v>1650244.41</v>
      </c>
      <c r="W35" s="100">
        <v>616044.21</v>
      </c>
      <c r="Y35" s="100">
        <v>428.6</v>
      </c>
      <c r="Z35" s="100">
        <v>1173920</v>
      </c>
      <c r="AB35" s="127">
        <v>1406930</v>
      </c>
      <c r="AD35" s="127">
        <v>6808</v>
      </c>
      <c r="AE35" s="127">
        <v>612968.81999999995</v>
      </c>
      <c r="AF35" s="127">
        <v>50959.17</v>
      </c>
      <c r="AH35" s="127">
        <v>4900</v>
      </c>
      <c r="AI35" s="98">
        <f t="shared" si="2"/>
        <v>119016.29</v>
      </c>
      <c r="AJ35" s="44">
        <f t="shared" si="3"/>
        <v>209134.78</v>
      </c>
      <c r="AK35" s="104">
        <f t="shared" si="4"/>
        <v>-90118.49</v>
      </c>
      <c r="AL35" s="105">
        <f t="shared" si="5"/>
        <v>1790392.81</v>
      </c>
      <c r="AM35" s="29">
        <f t="shared" si="6"/>
        <v>2082565.9899999998</v>
      </c>
      <c r="AN35" s="16">
        <f t="shared" si="7"/>
        <v>-292173.1799999997</v>
      </c>
    </row>
    <row r="36" spans="1:40" x14ac:dyDescent="0.2">
      <c r="A36" t="s">
        <v>288</v>
      </c>
      <c r="B36" t="s">
        <v>2</v>
      </c>
      <c r="C36" s="74">
        <v>1955</v>
      </c>
      <c r="D36" s="74" t="s">
        <v>638</v>
      </c>
      <c r="E36" s="56" t="s">
        <v>1539</v>
      </c>
      <c r="F36" s="126">
        <v>299970.83</v>
      </c>
      <c r="G36" s="126">
        <v>10365.61</v>
      </c>
      <c r="H36" s="126">
        <v>95409.12</v>
      </c>
      <c r="I36" s="56">
        <v>25802.04</v>
      </c>
      <c r="J36" s="56">
        <v>346019.68</v>
      </c>
      <c r="L36" s="278">
        <v>19546.060000000001</v>
      </c>
      <c r="S36" s="56">
        <v>-1281636.6299999999</v>
      </c>
      <c r="T36" s="56">
        <v>1948644.79</v>
      </c>
      <c r="W36" s="100">
        <v>540417.82999999996</v>
      </c>
      <c r="X36" s="100">
        <v>52000</v>
      </c>
      <c r="Y36" s="100">
        <v>366.41</v>
      </c>
      <c r="Z36" s="100">
        <v>721530</v>
      </c>
      <c r="AB36" s="127">
        <v>845590</v>
      </c>
      <c r="AE36" s="127">
        <v>336047.15</v>
      </c>
      <c r="AF36" s="127">
        <v>105.03</v>
      </c>
      <c r="AI36" s="98">
        <f t="shared" si="2"/>
        <v>405745.56</v>
      </c>
      <c r="AJ36" s="44">
        <f t="shared" ref="AJ36:AJ67" si="8">SUM(K36:P36)</f>
        <v>19546.060000000001</v>
      </c>
      <c r="AK36" s="104">
        <f t="shared" si="4"/>
        <v>386199.5</v>
      </c>
      <c r="AL36" s="105">
        <f t="shared" si="5"/>
        <v>1314314.24</v>
      </c>
      <c r="AM36" s="29">
        <f t="shared" si="6"/>
        <v>1181742.18</v>
      </c>
      <c r="AN36" s="16">
        <f t="shared" si="7"/>
        <v>132572.06000000006</v>
      </c>
    </row>
    <row r="37" spans="1:40" x14ac:dyDescent="0.2">
      <c r="A37" t="s">
        <v>288</v>
      </c>
      <c r="B37" t="s">
        <v>2</v>
      </c>
      <c r="C37" s="74">
        <v>4228</v>
      </c>
      <c r="D37" s="74" t="s">
        <v>639</v>
      </c>
      <c r="E37" s="56" t="s">
        <v>1540</v>
      </c>
      <c r="F37" s="126">
        <v>390238.68</v>
      </c>
      <c r="G37" s="126">
        <v>26867.09</v>
      </c>
      <c r="H37" s="126">
        <v>37215.03</v>
      </c>
      <c r="I37" s="56">
        <v>176929.07</v>
      </c>
      <c r="J37" s="56">
        <v>872369.96</v>
      </c>
      <c r="L37" s="278">
        <v>27900</v>
      </c>
      <c r="S37" s="56">
        <v>-705268.71</v>
      </c>
      <c r="T37" s="56">
        <v>2125603</v>
      </c>
      <c r="W37" s="100">
        <v>804719.24</v>
      </c>
      <c r="X37" s="100">
        <v>49960</v>
      </c>
      <c r="Y37" s="100">
        <v>481.72</v>
      </c>
      <c r="Z37" s="100">
        <v>383710</v>
      </c>
      <c r="AB37" s="127">
        <v>594893</v>
      </c>
      <c r="AE37" s="127">
        <v>504673.73</v>
      </c>
      <c r="AF37" s="127">
        <v>61023.69</v>
      </c>
      <c r="AI37" s="98">
        <f t="shared" si="2"/>
        <v>454320.80000000005</v>
      </c>
      <c r="AJ37" s="44">
        <f t="shared" si="8"/>
        <v>27900</v>
      </c>
      <c r="AK37" s="104">
        <f t="shared" si="4"/>
        <v>426420.80000000005</v>
      </c>
      <c r="AL37" s="105">
        <f t="shared" si="5"/>
        <v>1238870.96</v>
      </c>
      <c r="AM37" s="29">
        <f t="shared" si="6"/>
        <v>1160590.42</v>
      </c>
      <c r="AN37" s="16">
        <f t="shared" si="7"/>
        <v>78280.540000000037</v>
      </c>
    </row>
    <row r="38" spans="1:40" x14ac:dyDescent="0.2">
      <c r="A38" t="s">
        <v>288</v>
      </c>
      <c r="B38" t="s">
        <v>2</v>
      </c>
      <c r="C38" s="74">
        <v>1245</v>
      </c>
      <c r="D38" s="74" t="s">
        <v>640</v>
      </c>
      <c r="E38" s="56" t="s">
        <v>1541</v>
      </c>
      <c r="F38" s="126">
        <v>340210.09</v>
      </c>
      <c r="G38" s="126">
        <v>14836.2</v>
      </c>
      <c r="H38" s="126">
        <v>37756.269999999997</v>
      </c>
      <c r="I38" s="56">
        <v>196145.55</v>
      </c>
      <c r="J38" s="56">
        <v>304867.53000000003</v>
      </c>
      <c r="L38" s="278">
        <v>21976.45</v>
      </c>
      <c r="S38" s="56">
        <v>-1136718.21</v>
      </c>
      <c r="T38" s="56">
        <v>1917883.16</v>
      </c>
      <c r="W38" s="100">
        <v>573982.48</v>
      </c>
      <c r="X38" s="100">
        <v>57000</v>
      </c>
      <c r="Y38" s="100">
        <v>366.2</v>
      </c>
      <c r="Z38" s="100">
        <v>663960</v>
      </c>
      <c r="AB38" s="127">
        <v>886680</v>
      </c>
      <c r="AD38" s="127">
        <v>420</v>
      </c>
      <c r="AE38" s="127">
        <v>220951.75</v>
      </c>
      <c r="AF38" s="127">
        <v>69204.69</v>
      </c>
      <c r="AI38" s="98">
        <f t="shared" si="2"/>
        <v>392802.56000000006</v>
      </c>
      <c r="AJ38" s="44">
        <f t="shared" si="8"/>
        <v>21976.45</v>
      </c>
      <c r="AK38" s="104">
        <f t="shared" si="4"/>
        <v>370826.11000000004</v>
      </c>
      <c r="AL38" s="105">
        <f t="shared" si="5"/>
        <v>1295308.68</v>
      </c>
      <c r="AM38" s="29">
        <f t="shared" si="6"/>
        <v>1177256.44</v>
      </c>
      <c r="AN38" s="16">
        <f t="shared" si="7"/>
        <v>118052.23999999999</v>
      </c>
    </row>
    <row r="39" spans="1:40" x14ac:dyDescent="0.2">
      <c r="A39" t="s">
        <v>288</v>
      </c>
      <c r="B39" t="s">
        <v>2</v>
      </c>
      <c r="C39" s="74">
        <v>5421</v>
      </c>
      <c r="D39" s="74" t="s">
        <v>641</v>
      </c>
      <c r="E39" s="56" t="s">
        <v>1542</v>
      </c>
      <c r="F39" s="126">
        <v>645186.37</v>
      </c>
      <c r="G39" s="126">
        <v>10456.33</v>
      </c>
      <c r="H39" s="126">
        <v>73809.929999999993</v>
      </c>
      <c r="I39" s="56">
        <v>346667.6</v>
      </c>
      <c r="J39" s="56">
        <v>1226426.98</v>
      </c>
      <c r="L39" s="278">
        <v>25859.1</v>
      </c>
      <c r="S39" s="56">
        <v>-278072.87</v>
      </c>
      <c r="T39" s="56">
        <v>2205072.4900000002</v>
      </c>
      <c r="W39" s="100">
        <v>1474583.59</v>
      </c>
      <c r="X39" s="100">
        <v>118600</v>
      </c>
      <c r="Y39" s="100">
        <v>651.45000000000005</v>
      </c>
      <c r="Z39" s="100">
        <v>1059660</v>
      </c>
      <c r="AA39" s="100">
        <v>46100</v>
      </c>
      <c r="AB39" s="127">
        <v>1589409</v>
      </c>
      <c r="AE39" s="127">
        <v>531249.68000000005</v>
      </c>
      <c r="AF39" s="127">
        <v>66540.87</v>
      </c>
      <c r="AI39" s="98">
        <f t="shared" si="2"/>
        <v>729452.62999999989</v>
      </c>
      <c r="AJ39" s="44">
        <f t="shared" si="8"/>
        <v>25859.1</v>
      </c>
      <c r="AK39" s="104">
        <f t="shared" si="4"/>
        <v>703593.52999999991</v>
      </c>
      <c r="AL39" s="105">
        <f t="shared" si="5"/>
        <v>2699595.04</v>
      </c>
      <c r="AM39" s="29">
        <f t="shared" si="6"/>
        <v>2187199.5500000003</v>
      </c>
      <c r="AN39" s="16">
        <f t="shared" si="7"/>
        <v>512395.48999999976</v>
      </c>
    </row>
    <row r="40" spans="1:40" x14ac:dyDescent="0.2">
      <c r="A40" t="s">
        <v>288</v>
      </c>
      <c r="B40" t="s">
        <v>2</v>
      </c>
      <c r="C40" s="74">
        <v>3481</v>
      </c>
      <c r="D40" s="74" t="s">
        <v>642</v>
      </c>
      <c r="E40" s="56" t="s">
        <v>1543</v>
      </c>
      <c r="F40" s="126">
        <v>680226.33</v>
      </c>
      <c r="G40" s="126">
        <v>36000</v>
      </c>
      <c r="H40" s="126">
        <v>139856.37</v>
      </c>
      <c r="I40" s="56">
        <v>2245041.7400000002</v>
      </c>
      <c r="J40" s="56">
        <v>955108.13</v>
      </c>
      <c r="L40" s="278">
        <v>55782.33</v>
      </c>
      <c r="O40" s="278">
        <v>0</v>
      </c>
      <c r="S40" s="56">
        <v>1838307.3</v>
      </c>
      <c r="T40" s="56">
        <v>1879861.02</v>
      </c>
      <c r="W40" s="100">
        <v>1386695.3</v>
      </c>
      <c r="X40" s="100">
        <v>185000</v>
      </c>
      <c r="Y40" s="100">
        <v>715.6</v>
      </c>
      <c r="Z40" s="100">
        <v>696580</v>
      </c>
      <c r="AA40" s="100">
        <v>360.2</v>
      </c>
      <c r="AB40" s="127">
        <v>1234164</v>
      </c>
      <c r="AE40" s="127">
        <v>569527.15</v>
      </c>
      <c r="AF40" s="127">
        <v>8925.0300000000007</v>
      </c>
      <c r="AI40" s="98">
        <f t="shared" si="2"/>
        <v>856082.7</v>
      </c>
      <c r="AJ40" s="44">
        <f t="shared" si="8"/>
        <v>55782.33</v>
      </c>
      <c r="AK40" s="104">
        <f t="shared" si="4"/>
        <v>800300.37</v>
      </c>
      <c r="AL40" s="105">
        <f t="shared" si="5"/>
        <v>2269351.1000000006</v>
      </c>
      <c r="AM40" s="29">
        <f t="shared" si="6"/>
        <v>1812616.18</v>
      </c>
      <c r="AN40" s="16">
        <f t="shared" si="7"/>
        <v>456734.92000000062</v>
      </c>
    </row>
    <row r="41" spans="1:40" x14ac:dyDescent="0.2">
      <c r="A41" t="s">
        <v>288</v>
      </c>
      <c r="B41" t="s">
        <v>2</v>
      </c>
      <c r="C41" s="74">
        <v>3499</v>
      </c>
      <c r="D41" s="74" t="s">
        <v>643</v>
      </c>
      <c r="E41" s="56" t="s">
        <v>1544</v>
      </c>
      <c r="F41" s="126">
        <v>848636.78</v>
      </c>
      <c r="G41" s="126">
        <v>10980</v>
      </c>
      <c r="H41" s="126">
        <v>66002.5</v>
      </c>
      <c r="I41" s="56">
        <v>790671.07</v>
      </c>
      <c r="J41" s="56">
        <v>530643</v>
      </c>
      <c r="L41" s="278">
        <v>56980</v>
      </c>
      <c r="S41" s="56">
        <v>-1604193.26</v>
      </c>
      <c r="T41" s="56">
        <v>3832429.73</v>
      </c>
      <c r="W41" s="100">
        <v>1034090.97</v>
      </c>
      <c r="X41" s="100">
        <v>131120</v>
      </c>
      <c r="Y41" s="100">
        <v>1558.55</v>
      </c>
      <c r="Z41" s="100">
        <v>842310</v>
      </c>
      <c r="AB41" s="127">
        <v>1357880</v>
      </c>
      <c r="AC41" s="127">
        <v>4976</v>
      </c>
      <c r="AD41" s="127">
        <v>360</v>
      </c>
      <c r="AE41" s="127">
        <v>557289.94999999995</v>
      </c>
      <c r="AF41" s="127">
        <v>69204.69</v>
      </c>
      <c r="AI41" s="98">
        <f t="shared" si="2"/>
        <v>925619.28</v>
      </c>
      <c r="AJ41" s="44">
        <f t="shared" si="8"/>
        <v>56980</v>
      </c>
      <c r="AK41" s="104">
        <f t="shared" si="4"/>
        <v>868639.28</v>
      </c>
      <c r="AL41" s="105">
        <f t="shared" si="5"/>
        <v>2009079.52</v>
      </c>
      <c r="AM41" s="29">
        <f t="shared" si="6"/>
        <v>1989710.64</v>
      </c>
      <c r="AN41" s="16">
        <f t="shared" si="7"/>
        <v>19368.880000000121</v>
      </c>
    </row>
    <row r="42" spans="1:40" x14ac:dyDescent="0.2">
      <c r="A42" t="s">
        <v>288</v>
      </c>
      <c r="B42" t="s">
        <v>2</v>
      </c>
      <c r="C42" s="74">
        <v>1888</v>
      </c>
      <c r="D42" s="74" t="s">
        <v>644</v>
      </c>
      <c r="E42" s="56" t="s">
        <v>1545</v>
      </c>
      <c r="F42" s="126">
        <v>331840.02</v>
      </c>
      <c r="G42" s="126">
        <v>0</v>
      </c>
      <c r="H42" s="126">
        <v>110296.01</v>
      </c>
      <c r="I42" s="56">
        <v>269746.44</v>
      </c>
      <c r="J42" s="56">
        <v>1754672.74</v>
      </c>
      <c r="L42" s="278">
        <v>1050</v>
      </c>
      <c r="S42" s="56">
        <v>525930.79</v>
      </c>
      <c r="T42" s="56">
        <v>1975418.72</v>
      </c>
      <c r="W42" s="100">
        <v>788835.46</v>
      </c>
      <c r="X42" s="100">
        <v>66600</v>
      </c>
      <c r="Y42" s="100">
        <v>495.62</v>
      </c>
      <c r="Z42" s="100">
        <v>739620</v>
      </c>
      <c r="AB42" s="127">
        <v>1129100</v>
      </c>
      <c r="AD42" s="127">
        <v>460</v>
      </c>
      <c r="AE42" s="127">
        <v>363354.41</v>
      </c>
      <c r="AF42" s="127">
        <v>67169.97</v>
      </c>
      <c r="AI42" s="98">
        <f t="shared" si="2"/>
        <v>442136.03</v>
      </c>
      <c r="AJ42" s="44">
        <f t="shared" si="8"/>
        <v>1050</v>
      </c>
      <c r="AK42" s="104">
        <f t="shared" si="4"/>
        <v>441086.03</v>
      </c>
      <c r="AL42" s="105">
        <f t="shared" si="5"/>
        <v>1595551.08</v>
      </c>
      <c r="AM42" s="29">
        <f t="shared" si="6"/>
        <v>1560084.38</v>
      </c>
      <c r="AN42" s="16">
        <f t="shared" si="7"/>
        <v>35466.700000000186</v>
      </c>
    </row>
    <row r="43" spans="1:40" x14ac:dyDescent="0.2">
      <c r="A43" t="s">
        <v>288</v>
      </c>
      <c r="B43" t="s">
        <v>2</v>
      </c>
      <c r="C43" s="74">
        <v>1651</v>
      </c>
      <c r="D43" s="74" t="s">
        <v>645</v>
      </c>
      <c r="E43" s="56" t="s">
        <v>1546</v>
      </c>
      <c r="F43" s="126">
        <v>320371.38</v>
      </c>
      <c r="G43" s="126">
        <v>11865.4</v>
      </c>
      <c r="H43" s="126">
        <v>100559.69</v>
      </c>
      <c r="I43" s="56">
        <v>204552.7</v>
      </c>
      <c r="J43" s="56">
        <v>198688.44</v>
      </c>
      <c r="L43" s="278">
        <v>23247.95</v>
      </c>
      <c r="S43" s="56">
        <v>-774258.12</v>
      </c>
      <c r="T43" s="56">
        <v>1580455.21</v>
      </c>
      <c r="W43" s="100">
        <v>612061.17000000004</v>
      </c>
      <c r="X43" s="100">
        <v>60000</v>
      </c>
      <c r="Y43" s="100">
        <v>443.39</v>
      </c>
      <c r="Z43" s="100">
        <v>301410</v>
      </c>
      <c r="AB43" s="127">
        <v>540890</v>
      </c>
      <c r="AE43" s="127">
        <v>297175.93</v>
      </c>
      <c r="AF43" s="127">
        <v>65910.06</v>
      </c>
      <c r="AI43" s="98">
        <f t="shared" si="2"/>
        <v>432796.47000000003</v>
      </c>
      <c r="AJ43" s="44">
        <f t="shared" si="8"/>
        <v>23247.95</v>
      </c>
      <c r="AK43" s="104">
        <f t="shared" si="4"/>
        <v>409548.52</v>
      </c>
      <c r="AL43" s="105">
        <f t="shared" si="5"/>
        <v>973914.56</v>
      </c>
      <c r="AM43" s="29">
        <f t="shared" si="6"/>
        <v>903975.99</v>
      </c>
      <c r="AN43" s="16">
        <f t="shared" si="7"/>
        <v>69938.570000000065</v>
      </c>
    </row>
    <row r="44" spans="1:40" x14ac:dyDescent="0.2">
      <c r="A44" t="s">
        <v>288</v>
      </c>
      <c r="B44" t="s">
        <v>2</v>
      </c>
      <c r="C44" s="74">
        <v>3959</v>
      </c>
      <c r="D44" s="74" t="s">
        <v>646</v>
      </c>
      <c r="E44" s="56" t="s">
        <v>1547</v>
      </c>
      <c r="F44" s="126">
        <v>398128.32</v>
      </c>
      <c r="G44" s="126">
        <v>7415.1</v>
      </c>
      <c r="H44" s="126">
        <v>109501.53</v>
      </c>
      <c r="I44" s="56">
        <v>580092.61</v>
      </c>
      <c r="J44" s="56">
        <v>562261.74</v>
      </c>
      <c r="L44" s="278">
        <v>36600</v>
      </c>
      <c r="S44" s="56">
        <v>-849681.65</v>
      </c>
      <c r="T44" s="56">
        <v>2583577.5299999998</v>
      </c>
      <c r="W44" s="100">
        <v>803831.99</v>
      </c>
      <c r="Y44" s="100">
        <v>733.35</v>
      </c>
      <c r="Z44" s="100">
        <v>754290</v>
      </c>
      <c r="AA44" s="100">
        <v>13500</v>
      </c>
      <c r="AB44" s="127">
        <v>1052734</v>
      </c>
      <c r="AD44" s="127">
        <v>5136</v>
      </c>
      <c r="AE44" s="127">
        <v>476932.85</v>
      </c>
      <c r="AF44" s="127">
        <v>92423.07</v>
      </c>
      <c r="AI44" s="98">
        <f t="shared" si="2"/>
        <v>515044.94999999995</v>
      </c>
      <c r="AJ44" s="44">
        <f t="shared" si="8"/>
        <v>36600</v>
      </c>
      <c r="AK44" s="104">
        <f t="shared" si="4"/>
        <v>478444.94999999995</v>
      </c>
      <c r="AL44" s="105">
        <f t="shared" si="5"/>
        <v>1572355.3399999999</v>
      </c>
      <c r="AM44" s="29">
        <f t="shared" si="6"/>
        <v>1627225.9200000002</v>
      </c>
      <c r="AN44" s="16">
        <f t="shared" si="7"/>
        <v>-54870.580000000307</v>
      </c>
    </row>
    <row r="45" spans="1:40" x14ac:dyDescent="0.2">
      <c r="A45" t="s">
        <v>288</v>
      </c>
      <c r="B45" t="s">
        <v>2</v>
      </c>
      <c r="C45" s="74">
        <v>2503</v>
      </c>
      <c r="D45" s="74" t="s">
        <v>647</v>
      </c>
      <c r="E45" s="56" t="s">
        <v>1548</v>
      </c>
      <c r="F45" s="126">
        <v>579252.93999999994</v>
      </c>
      <c r="H45" s="126">
        <v>57825.03</v>
      </c>
      <c r="I45" s="56">
        <v>363289.63</v>
      </c>
      <c r="J45" s="56">
        <v>723225.81</v>
      </c>
      <c r="S45" s="56">
        <v>-66844.53</v>
      </c>
      <c r="T45" s="56">
        <v>1850667.12</v>
      </c>
      <c r="W45" s="100">
        <v>416853.47</v>
      </c>
      <c r="Y45" s="100">
        <v>1127.82</v>
      </c>
      <c r="Z45" s="100">
        <v>702650</v>
      </c>
      <c r="AB45" s="127">
        <v>808010</v>
      </c>
      <c r="AE45" s="127">
        <v>291135.46000000002</v>
      </c>
      <c r="AF45" s="127">
        <v>61865.01</v>
      </c>
      <c r="AI45" s="98">
        <f t="shared" si="2"/>
        <v>637077.97</v>
      </c>
      <c r="AJ45" s="44">
        <f t="shared" si="8"/>
        <v>0</v>
      </c>
      <c r="AK45" s="104">
        <f t="shared" si="4"/>
        <v>637077.97</v>
      </c>
      <c r="AL45" s="105">
        <f t="shared" si="5"/>
        <v>1120631.29</v>
      </c>
      <c r="AM45" s="29">
        <f t="shared" si="6"/>
        <v>1161010.47</v>
      </c>
      <c r="AN45" s="16">
        <f t="shared" si="7"/>
        <v>-40379.179999999935</v>
      </c>
    </row>
    <row r="46" spans="1:40" x14ac:dyDescent="0.2">
      <c r="A46" t="s">
        <v>288</v>
      </c>
      <c r="B46" t="s">
        <v>2</v>
      </c>
      <c r="C46" s="74">
        <v>3619</v>
      </c>
      <c r="D46" s="74" t="s">
        <v>648</v>
      </c>
      <c r="E46" s="56" t="s">
        <v>1549</v>
      </c>
      <c r="F46" s="126">
        <v>322821.59999999998</v>
      </c>
      <c r="G46" s="126">
        <v>28803.98</v>
      </c>
      <c r="H46" s="126">
        <v>82991.94</v>
      </c>
      <c r="I46" s="56">
        <v>584448.78</v>
      </c>
      <c r="J46" s="56">
        <v>528764.54</v>
      </c>
      <c r="R46" s="56">
        <v>-1651159.52</v>
      </c>
      <c r="T46" s="56">
        <v>3139393.79</v>
      </c>
      <c r="W46" s="100">
        <v>1339387.8600000001</v>
      </c>
      <c r="X46" s="100">
        <v>15000</v>
      </c>
      <c r="Y46" s="100">
        <v>411.15</v>
      </c>
      <c r="Z46" s="100">
        <v>707050</v>
      </c>
      <c r="AB46" s="127">
        <v>1299366</v>
      </c>
      <c r="AE46" s="127">
        <v>468745.47</v>
      </c>
      <c r="AF46" s="127">
        <v>62156.97</v>
      </c>
      <c r="AI46" s="98">
        <f t="shared" si="2"/>
        <v>434617.51999999996</v>
      </c>
      <c r="AJ46" s="44">
        <f t="shared" si="8"/>
        <v>0</v>
      </c>
      <c r="AK46" s="104">
        <f t="shared" si="4"/>
        <v>434617.51999999996</v>
      </c>
      <c r="AL46" s="105">
        <f t="shared" si="5"/>
        <v>2061849.01</v>
      </c>
      <c r="AM46" s="29">
        <f t="shared" si="6"/>
        <v>1830268.44</v>
      </c>
      <c r="AN46" s="16">
        <f t="shared" si="7"/>
        <v>231580.57000000007</v>
      </c>
    </row>
    <row r="47" spans="1:40" x14ac:dyDescent="0.2">
      <c r="A47" t="s">
        <v>288</v>
      </c>
      <c r="B47" t="s">
        <v>2</v>
      </c>
      <c r="C47" s="74">
        <v>2593</v>
      </c>
      <c r="D47" s="74" t="s">
        <v>649</v>
      </c>
      <c r="E47" s="56" t="s">
        <v>1550</v>
      </c>
      <c r="F47" s="126">
        <v>162390.41</v>
      </c>
      <c r="G47" s="126">
        <v>4045.9</v>
      </c>
      <c r="H47" s="126">
        <v>84660.22</v>
      </c>
      <c r="I47" s="56">
        <v>1501251.27</v>
      </c>
      <c r="J47" s="56">
        <v>1061925.28</v>
      </c>
      <c r="S47" s="56">
        <v>270496.65000000002</v>
      </c>
      <c r="T47" s="56">
        <v>2592803.14</v>
      </c>
      <c r="W47" s="100">
        <v>497748.84</v>
      </c>
      <c r="Y47" s="100">
        <v>391.83</v>
      </c>
      <c r="Z47" s="100">
        <v>202200</v>
      </c>
      <c r="AB47" s="127">
        <v>345766</v>
      </c>
      <c r="AE47" s="127">
        <v>325339.69</v>
      </c>
      <c r="AF47" s="127">
        <v>48189.69</v>
      </c>
      <c r="AI47" s="98">
        <f t="shared" si="2"/>
        <v>251096.53</v>
      </c>
      <c r="AJ47" s="44">
        <f t="shared" si="8"/>
        <v>0</v>
      </c>
      <c r="AK47" s="104">
        <f t="shared" si="4"/>
        <v>251096.53</v>
      </c>
      <c r="AL47" s="105">
        <f t="shared" si="5"/>
        <v>700340.67</v>
      </c>
      <c r="AM47" s="29">
        <f t="shared" si="6"/>
        <v>719295.37999999989</v>
      </c>
      <c r="AN47" s="16">
        <f t="shared" si="7"/>
        <v>-18954.709999999846</v>
      </c>
    </row>
    <row r="48" spans="1:40" x14ac:dyDescent="0.2">
      <c r="A48" t="s">
        <v>288</v>
      </c>
      <c r="B48" t="s">
        <v>2</v>
      </c>
      <c r="C48" s="74">
        <v>1622</v>
      </c>
      <c r="D48" s="74" t="s">
        <v>650</v>
      </c>
      <c r="E48" s="56" t="s">
        <v>1551</v>
      </c>
      <c r="F48" s="126">
        <v>507914.05</v>
      </c>
      <c r="G48" s="126">
        <v>8035.63</v>
      </c>
      <c r="H48" s="126">
        <v>82338.009999999995</v>
      </c>
      <c r="I48" s="56">
        <v>299880.48</v>
      </c>
      <c r="J48" s="56">
        <v>381297.49</v>
      </c>
      <c r="L48" s="278">
        <v>19190.02</v>
      </c>
      <c r="S48" s="56">
        <v>-1041844.98</v>
      </c>
      <c r="T48" s="56">
        <v>2213150.63</v>
      </c>
      <c r="W48" s="100">
        <v>459930.69</v>
      </c>
      <c r="X48" s="100">
        <v>10000</v>
      </c>
      <c r="Y48" s="100">
        <v>941.45</v>
      </c>
      <c r="Z48" s="100">
        <v>809640</v>
      </c>
      <c r="AA48" s="100">
        <v>4500</v>
      </c>
      <c r="AB48" s="127">
        <v>871290</v>
      </c>
      <c r="AE48" s="127">
        <v>269464.43</v>
      </c>
      <c r="AF48" s="127">
        <v>1449.72</v>
      </c>
      <c r="AI48" s="98">
        <f t="shared" si="2"/>
        <v>598287.68999999994</v>
      </c>
      <c r="AJ48" s="44">
        <f t="shared" si="8"/>
        <v>19190.02</v>
      </c>
      <c r="AK48" s="104">
        <f t="shared" si="4"/>
        <v>579097.66999999993</v>
      </c>
      <c r="AL48" s="105">
        <f t="shared" si="5"/>
        <v>1285012.1400000001</v>
      </c>
      <c r="AM48" s="29">
        <f t="shared" si="6"/>
        <v>1142204.1499999999</v>
      </c>
      <c r="AN48" s="16">
        <f t="shared" si="7"/>
        <v>142807.99000000022</v>
      </c>
    </row>
    <row r="49" spans="1:40" x14ac:dyDescent="0.2">
      <c r="A49" t="s">
        <v>288</v>
      </c>
      <c r="B49" t="s">
        <v>2</v>
      </c>
      <c r="C49" s="74">
        <v>2164</v>
      </c>
      <c r="D49" s="74" t="s">
        <v>651</v>
      </c>
      <c r="E49" s="56" t="s">
        <v>1552</v>
      </c>
      <c r="F49" s="126">
        <v>219428.77</v>
      </c>
      <c r="G49" s="126">
        <v>5136</v>
      </c>
      <c r="H49" s="126">
        <v>39894.339999999997</v>
      </c>
      <c r="I49" s="56">
        <v>853882.41</v>
      </c>
      <c r="J49" s="56">
        <v>589015.15</v>
      </c>
      <c r="N49" s="278">
        <v>85000</v>
      </c>
      <c r="S49" s="56">
        <v>-451348.16</v>
      </c>
      <c r="T49" s="56">
        <v>2118686.35</v>
      </c>
      <c r="W49" s="100">
        <v>489282.31</v>
      </c>
      <c r="Y49" s="100">
        <v>197.19</v>
      </c>
      <c r="Z49" s="100">
        <v>689140</v>
      </c>
      <c r="AB49" s="127">
        <v>827266</v>
      </c>
      <c r="AE49" s="127">
        <v>295036.83</v>
      </c>
      <c r="AF49" s="127">
        <v>68552.19</v>
      </c>
      <c r="AI49" s="98">
        <f t="shared" si="2"/>
        <v>264459.11</v>
      </c>
      <c r="AJ49" s="44">
        <f t="shared" si="8"/>
        <v>85000</v>
      </c>
      <c r="AK49" s="104">
        <f t="shared" si="4"/>
        <v>179459.11</v>
      </c>
      <c r="AL49" s="105">
        <f t="shared" si="5"/>
        <v>1178619.5</v>
      </c>
      <c r="AM49" s="29">
        <f t="shared" si="6"/>
        <v>1190855.02</v>
      </c>
      <c r="AN49" s="16">
        <f t="shared" si="7"/>
        <v>-12235.520000000019</v>
      </c>
    </row>
    <row r="50" spans="1:40" x14ac:dyDescent="0.2">
      <c r="A50" t="s">
        <v>291</v>
      </c>
      <c r="B50" t="s">
        <v>3</v>
      </c>
      <c r="C50" s="74">
        <v>5944</v>
      </c>
      <c r="D50" s="74" t="s">
        <v>652</v>
      </c>
      <c r="E50" s="56" t="s">
        <v>1553</v>
      </c>
      <c r="F50" s="126">
        <v>459698.57</v>
      </c>
      <c r="G50" s="126">
        <v>19800</v>
      </c>
      <c r="H50" s="126">
        <v>525314.26</v>
      </c>
      <c r="I50" s="56">
        <v>1003849.81</v>
      </c>
      <c r="J50" s="56">
        <v>19397.23</v>
      </c>
      <c r="Q50" s="56">
        <v>5737</v>
      </c>
      <c r="S50" s="56">
        <v>-1208706.43</v>
      </c>
      <c r="T50" s="56">
        <v>3206691.97</v>
      </c>
      <c r="W50" s="100">
        <v>1243369.82</v>
      </c>
      <c r="X50" s="100">
        <v>245000</v>
      </c>
      <c r="Y50" s="100">
        <v>1230.8800000000001</v>
      </c>
      <c r="Z50" s="100">
        <v>1605890</v>
      </c>
      <c r="AB50" s="127">
        <v>2068932</v>
      </c>
      <c r="AE50" s="127">
        <v>642619.93999999994</v>
      </c>
      <c r="AF50" s="127">
        <v>59222.43</v>
      </c>
      <c r="AI50" s="98">
        <f t="shared" si="2"/>
        <v>1004812.8300000001</v>
      </c>
      <c r="AJ50" s="44">
        <f t="shared" si="8"/>
        <v>0</v>
      </c>
      <c r="AK50" s="104">
        <f t="shared" si="4"/>
        <v>1004812.8300000001</v>
      </c>
      <c r="AL50" s="105">
        <f t="shared" si="5"/>
        <v>3095490.7</v>
      </c>
      <c r="AM50" s="29">
        <f t="shared" si="6"/>
        <v>2770774.37</v>
      </c>
      <c r="AN50" s="16">
        <f t="shared" si="7"/>
        <v>324716.33000000007</v>
      </c>
    </row>
    <row r="51" spans="1:40" x14ac:dyDescent="0.2">
      <c r="A51" t="s">
        <v>291</v>
      </c>
      <c r="B51" t="s">
        <v>3</v>
      </c>
      <c r="C51" s="74">
        <v>5439</v>
      </c>
      <c r="D51" s="74" t="s">
        <v>653</v>
      </c>
      <c r="E51" s="56" t="s">
        <v>1554</v>
      </c>
      <c r="F51" s="126">
        <v>99938.2</v>
      </c>
      <c r="G51" s="126">
        <v>0</v>
      </c>
      <c r="H51" s="126">
        <v>179516.9</v>
      </c>
      <c r="I51" s="56">
        <v>47765.5</v>
      </c>
      <c r="J51" s="56">
        <v>754206.51</v>
      </c>
      <c r="O51" s="278">
        <v>0</v>
      </c>
      <c r="S51" s="56">
        <v>-1028475.75</v>
      </c>
      <c r="T51" s="56">
        <v>2598703.46</v>
      </c>
      <c r="W51" s="100">
        <v>1384975.12</v>
      </c>
      <c r="Y51" s="100">
        <v>780.95</v>
      </c>
      <c r="Z51" s="100">
        <v>1181690</v>
      </c>
      <c r="AA51" s="100">
        <v>50000</v>
      </c>
      <c r="AB51" s="127">
        <v>2006523.8</v>
      </c>
      <c r="AE51" s="127">
        <v>587143.92000000004</v>
      </c>
      <c r="AF51" s="127">
        <v>239494.95</v>
      </c>
      <c r="AI51" s="98">
        <f t="shared" si="2"/>
        <v>279455.09999999998</v>
      </c>
      <c r="AJ51" s="44">
        <f t="shared" si="8"/>
        <v>0</v>
      </c>
      <c r="AK51" s="104">
        <f t="shared" si="4"/>
        <v>279455.09999999998</v>
      </c>
      <c r="AL51" s="105">
        <f t="shared" si="5"/>
        <v>2617446.0700000003</v>
      </c>
      <c r="AM51" s="29">
        <f t="shared" si="6"/>
        <v>2833162.6700000004</v>
      </c>
      <c r="AN51" s="16">
        <f t="shared" si="7"/>
        <v>-215716.60000000009</v>
      </c>
    </row>
    <row r="52" spans="1:40" x14ac:dyDescent="0.2">
      <c r="A52" t="s">
        <v>291</v>
      </c>
      <c r="B52" t="s">
        <v>3</v>
      </c>
      <c r="C52" s="74">
        <v>3683</v>
      </c>
      <c r="D52" s="74" t="s">
        <v>654</v>
      </c>
      <c r="E52" s="56" t="s">
        <v>1555</v>
      </c>
      <c r="F52" s="126">
        <v>187824.47</v>
      </c>
      <c r="G52" s="126">
        <v>0</v>
      </c>
      <c r="H52" s="126">
        <v>94423.87</v>
      </c>
      <c r="I52" s="56">
        <v>290079.87</v>
      </c>
      <c r="J52" s="56">
        <v>34176.769999999997</v>
      </c>
      <c r="O52" s="278">
        <v>0</v>
      </c>
      <c r="S52" s="56">
        <v>-1629005.92</v>
      </c>
      <c r="T52" s="56">
        <v>2341456.5299999998</v>
      </c>
      <c r="W52" s="100">
        <v>1057542.28</v>
      </c>
      <c r="X52" s="100">
        <v>63235</v>
      </c>
      <c r="Y52" s="100">
        <v>455.78</v>
      </c>
      <c r="Z52" s="100">
        <v>595670</v>
      </c>
      <c r="AA52" s="100">
        <v>110000</v>
      </c>
      <c r="AB52" s="127">
        <v>1071212.6000000001</v>
      </c>
      <c r="AE52" s="127">
        <v>582332.47</v>
      </c>
      <c r="AF52" s="127">
        <v>76267.62</v>
      </c>
      <c r="AH52" s="127">
        <v>135535</v>
      </c>
      <c r="AI52" s="98">
        <f t="shared" si="2"/>
        <v>282248.33999999997</v>
      </c>
      <c r="AJ52" s="44">
        <f t="shared" si="8"/>
        <v>0</v>
      </c>
      <c r="AK52" s="104">
        <f t="shared" si="4"/>
        <v>282248.33999999997</v>
      </c>
      <c r="AL52" s="105">
        <f t="shared" si="5"/>
        <v>1826903.06</v>
      </c>
      <c r="AM52" s="29">
        <f t="shared" si="6"/>
        <v>1865347.69</v>
      </c>
      <c r="AN52" s="16">
        <f t="shared" si="7"/>
        <v>-38444.629999999888</v>
      </c>
    </row>
    <row r="53" spans="1:40" x14ac:dyDescent="0.2">
      <c r="A53" t="s">
        <v>291</v>
      </c>
      <c r="B53" t="s">
        <v>3</v>
      </c>
      <c r="C53" s="74">
        <v>10514</v>
      </c>
      <c r="D53" s="74" t="s">
        <v>655</v>
      </c>
      <c r="E53" s="56" t="s">
        <v>1556</v>
      </c>
      <c r="F53" s="126">
        <v>877058.8</v>
      </c>
      <c r="G53" s="126">
        <v>0</v>
      </c>
      <c r="H53" s="126">
        <v>182114.41</v>
      </c>
      <c r="I53" s="56">
        <v>2243569.29</v>
      </c>
      <c r="J53" s="56">
        <v>163827.26999999999</v>
      </c>
      <c r="O53" s="278">
        <v>0</v>
      </c>
      <c r="Q53" s="56">
        <v>200000</v>
      </c>
      <c r="S53" s="56">
        <v>2365579.7400000002</v>
      </c>
      <c r="T53" s="56">
        <v>1574485.41</v>
      </c>
      <c r="U53" s="100">
        <v>2720.96</v>
      </c>
      <c r="W53" s="100">
        <v>2264327.4900000002</v>
      </c>
      <c r="X53" s="100">
        <v>430000</v>
      </c>
      <c r="Z53" s="100">
        <v>1575300</v>
      </c>
      <c r="AA53" s="100">
        <v>100000</v>
      </c>
      <c r="AB53" s="127">
        <v>2792636.2</v>
      </c>
      <c r="AE53" s="127">
        <v>1485029.96</v>
      </c>
      <c r="AF53" s="127">
        <v>260669.07</v>
      </c>
      <c r="AI53" s="98">
        <f t="shared" si="2"/>
        <v>1059173.21</v>
      </c>
      <c r="AJ53" s="44">
        <f t="shared" si="8"/>
        <v>0</v>
      </c>
      <c r="AK53" s="104">
        <f t="shared" si="4"/>
        <v>1059173.21</v>
      </c>
      <c r="AL53" s="105">
        <f t="shared" si="5"/>
        <v>4372348.45</v>
      </c>
      <c r="AM53" s="29">
        <f t="shared" si="6"/>
        <v>4538335.2300000004</v>
      </c>
      <c r="AN53" s="16">
        <f t="shared" si="7"/>
        <v>-165986.78000000026</v>
      </c>
    </row>
    <row r="54" spans="1:40" x14ac:dyDescent="0.2">
      <c r="A54" t="s">
        <v>291</v>
      </c>
      <c r="B54" t="s">
        <v>3</v>
      </c>
      <c r="C54" s="74">
        <v>1578</v>
      </c>
      <c r="D54" s="74" t="s">
        <v>656</v>
      </c>
      <c r="E54" s="56" t="s">
        <v>1557</v>
      </c>
      <c r="F54" s="126">
        <v>209455.56</v>
      </c>
      <c r="G54" s="126">
        <v>0</v>
      </c>
      <c r="H54" s="126">
        <v>82512.78</v>
      </c>
      <c r="I54" s="56">
        <v>23529.86</v>
      </c>
      <c r="J54" s="56">
        <v>22406.74</v>
      </c>
      <c r="L54" s="278">
        <v>4800</v>
      </c>
      <c r="S54" s="56">
        <v>-1248238.99</v>
      </c>
      <c r="T54" s="56">
        <v>1566508.7</v>
      </c>
      <c r="W54" s="100">
        <v>692466.5</v>
      </c>
      <c r="X54" s="100">
        <v>94000</v>
      </c>
      <c r="Y54" s="100">
        <v>529.96</v>
      </c>
      <c r="Z54" s="100">
        <v>715210</v>
      </c>
      <c r="AB54" s="127">
        <v>1029680</v>
      </c>
      <c r="AE54" s="127">
        <v>246503.11</v>
      </c>
      <c r="AF54" s="127">
        <v>79842.12</v>
      </c>
      <c r="AI54" s="98">
        <f t="shared" si="2"/>
        <v>291968.33999999997</v>
      </c>
      <c r="AJ54" s="44">
        <f t="shared" si="8"/>
        <v>4800</v>
      </c>
      <c r="AK54" s="104">
        <f t="shared" si="4"/>
        <v>287168.33999999997</v>
      </c>
      <c r="AL54" s="105">
        <f t="shared" si="5"/>
        <v>1502206.46</v>
      </c>
      <c r="AM54" s="29">
        <f t="shared" si="6"/>
        <v>1356025.23</v>
      </c>
      <c r="AN54" s="16">
        <f t="shared" si="7"/>
        <v>146181.22999999998</v>
      </c>
    </row>
    <row r="55" spans="1:40" x14ac:dyDescent="0.2">
      <c r="A55" t="s">
        <v>291</v>
      </c>
      <c r="B55" t="s">
        <v>3</v>
      </c>
      <c r="C55" s="74">
        <v>3503</v>
      </c>
      <c r="D55" s="74" t="s">
        <v>657</v>
      </c>
      <c r="E55" s="56" t="s">
        <v>1558</v>
      </c>
      <c r="F55" s="126">
        <v>221884.54</v>
      </c>
      <c r="G55" s="126">
        <v>0</v>
      </c>
      <c r="H55" s="126">
        <v>23676.79</v>
      </c>
      <c r="I55" s="56">
        <v>12678.8</v>
      </c>
      <c r="J55" s="56">
        <v>58823.38</v>
      </c>
      <c r="S55" s="56">
        <v>-2043740.6</v>
      </c>
      <c r="T55" s="56">
        <v>2534998.48</v>
      </c>
      <c r="U55" s="100">
        <v>758.83</v>
      </c>
      <c r="W55" s="100">
        <v>857216.69</v>
      </c>
      <c r="X55" s="100">
        <v>43480</v>
      </c>
      <c r="Z55" s="100">
        <v>441600</v>
      </c>
      <c r="AB55" s="127">
        <v>813920</v>
      </c>
      <c r="AE55" s="127">
        <v>531780.44999999995</v>
      </c>
      <c r="AF55" s="127">
        <v>31531.07</v>
      </c>
      <c r="AI55" s="98">
        <f t="shared" si="2"/>
        <v>245561.33000000002</v>
      </c>
      <c r="AJ55" s="44">
        <f t="shared" si="8"/>
        <v>0</v>
      </c>
      <c r="AK55" s="104">
        <f t="shared" si="4"/>
        <v>245561.33000000002</v>
      </c>
      <c r="AL55" s="105">
        <f t="shared" si="5"/>
        <v>1343055.52</v>
      </c>
      <c r="AM55" s="29">
        <f t="shared" si="6"/>
        <v>1377231.52</v>
      </c>
      <c r="AN55" s="16">
        <f t="shared" si="7"/>
        <v>-34176</v>
      </c>
    </row>
    <row r="56" spans="1:40" x14ac:dyDescent="0.2">
      <c r="A56" t="s">
        <v>291</v>
      </c>
      <c r="B56" t="s">
        <v>3</v>
      </c>
      <c r="C56" s="74">
        <v>5709</v>
      </c>
      <c r="D56" s="74" t="s">
        <v>658</v>
      </c>
      <c r="E56" s="56" t="s">
        <v>1559</v>
      </c>
      <c r="F56" s="126">
        <v>234446.39</v>
      </c>
      <c r="G56" s="126">
        <v>0</v>
      </c>
      <c r="H56" s="126">
        <v>82571.77</v>
      </c>
      <c r="I56" s="56">
        <v>34003.32</v>
      </c>
      <c r="J56" s="56">
        <v>84049.53</v>
      </c>
      <c r="S56" s="56">
        <v>-1878037.02</v>
      </c>
      <c r="T56" s="56">
        <v>2415193.5099999998</v>
      </c>
      <c r="U56" s="100">
        <v>790.54</v>
      </c>
      <c r="W56" s="100">
        <v>908732.68</v>
      </c>
      <c r="X56" s="100">
        <v>92604</v>
      </c>
      <c r="Z56" s="100">
        <v>1626480</v>
      </c>
      <c r="AA56" s="100">
        <v>100000</v>
      </c>
      <c r="AB56" s="127">
        <v>1892135</v>
      </c>
      <c r="AE56" s="127">
        <v>666299.79</v>
      </c>
      <c r="AF56" s="127">
        <v>122034.91</v>
      </c>
      <c r="AI56" s="98">
        <f t="shared" si="2"/>
        <v>317018.16000000003</v>
      </c>
      <c r="AJ56" s="44">
        <f t="shared" si="8"/>
        <v>0</v>
      </c>
      <c r="AK56" s="104">
        <f t="shared" si="4"/>
        <v>317018.16000000003</v>
      </c>
      <c r="AL56" s="105">
        <f t="shared" si="5"/>
        <v>2728607.22</v>
      </c>
      <c r="AM56" s="29">
        <f t="shared" si="6"/>
        <v>2680469.7000000002</v>
      </c>
      <c r="AN56" s="16">
        <f t="shared" si="7"/>
        <v>48137.520000000019</v>
      </c>
    </row>
    <row r="57" spans="1:40" x14ac:dyDescent="0.2">
      <c r="A57" t="s">
        <v>291</v>
      </c>
      <c r="B57" t="s">
        <v>3</v>
      </c>
      <c r="C57" s="74">
        <v>2754</v>
      </c>
      <c r="D57" s="74" t="s">
        <v>659</v>
      </c>
      <c r="E57" s="56" t="s">
        <v>1560</v>
      </c>
      <c r="F57" s="126">
        <v>118695.17</v>
      </c>
      <c r="G57" s="126">
        <v>0</v>
      </c>
      <c r="H57" s="126">
        <v>29247.33</v>
      </c>
      <c r="I57" s="56">
        <v>332149.15999999997</v>
      </c>
      <c r="J57" s="56">
        <v>122916.95</v>
      </c>
      <c r="S57" s="56">
        <v>-621640.99</v>
      </c>
      <c r="T57" s="56">
        <v>1430245.31</v>
      </c>
      <c r="W57" s="100">
        <v>613471.13</v>
      </c>
      <c r="X57" s="100">
        <v>51640</v>
      </c>
      <c r="Y57" s="100">
        <v>470.01</v>
      </c>
      <c r="Z57" s="100">
        <v>424350</v>
      </c>
      <c r="AB57" s="127">
        <v>654750</v>
      </c>
      <c r="AE57" s="127">
        <v>412524.62</v>
      </c>
      <c r="AF57" s="127">
        <v>102476.23</v>
      </c>
      <c r="AG57" s="127">
        <v>106840</v>
      </c>
      <c r="AI57" s="98">
        <f t="shared" si="2"/>
        <v>147942.5</v>
      </c>
      <c r="AJ57" s="44">
        <f t="shared" si="8"/>
        <v>0</v>
      </c>
      <c r="AK57" s="104">
        <f t="shared" si="4"/>
        <v>147942.5</v>
      </c>
      <c r="AL57" s="105">
        <f t="shared" si="5"/>
        <v>1089931.1400000001</v>
      </c>
      <c r="AM57" s="29">
        <f t="shared" si="6"/>
        <v>1276590.8500000001</v>
      </c>
      <c r="AN57" s="16">
        <f t="shared" si="7"/>
        <v>-186659.70999999996</v>
      </c>
    </row>
    <row r="58" spans="1:40" x14ac:dyDescent="0.2">
      <c r="A58" t="s">
        <v>291</v>
      </c>
      <c r="B58" t="s">
        <v>3</v>
      </c>
      <c r="C58" s="74">
        <v>5299</v>
      </c>
      <c r="D58" s="74" t="s">
        <v>660</v>
      </c>
      <c r="E58" s="56" t="s">
        <v>1561</v>
      </c>
      <c r="F58" s="126">
        <v>216904.35</v>
      </c>
      <c r="G58" s="126">
        <v>50040</v>
      </c>
      <c r="H58" s="126">
        <v>41473.199999999997</v>
      </c>
      <c r="I58" s="56">
        <v>92029.83</v>
      </c>
      <c r="J58" s="56">
        <v>990343.31</v>
      </c>
      <c r="S58" s="56">
        <v>-1384285.96</v>
      </c>
      <c r="T58" s="56">
        <v>2897338.69</v>
      </c>
      <c r="U58" s="100">
        <v>360.99</v>
      </c>
      <c r="W58" s="100">
        <v>1273626.27</v>
      </c>
      <c r="X58" s="100">
        <v>358740</v>
      </c>
      <c r="Z58" s="100">
        <v>1101960</v>
      </c>
      <c r="AA58" s="100">
        <v>50000</v>
      </c>
      <c r="AB58" s="127">
        <v>1578040</v>
      </c>
      <c r="AE58" s="127">
        <v>804759.09</v>
      </c>
      <c r="AF58" s="127">
        <v>220974.21</v>
      </c>
      <c r="AI58" s="98">
        <f t="shared" si="2"/>
        <v>308417.55</v>
      </c>
      <c r="AJ58" s="44">
        <f t="shared" si="8"/>
        <v>0</v>
      </c>
      <c r="AK58" s="104">
        <f t="shared" si="4"/>
        <v>308417.55</v>
      </c>
      <c r="AL58" s="105">
        <f t="shared" si="5"/>
        <v>2784687.26</v>
      </c>
      <c r="AM58" s="29">
        <f t="shared" si="6"/>
        <v>2603773.2999999998</v>
      </c>
      <c r="AN58" s="16">
        <f t="shared" si="7"/>
        <v>180913.95999999996</v>
      </c>
    </row>
    <row r="59" spans="1:40" x14ac:dyDescent="0.2">
      <c r="A59" t="s">
        <v>291</v>
      </c>
      <c r="B59" t="s">
        <v>3</v>
      </c>
      <c r="C59" s="74">
        <v>3522</v>
      </c>
      <c r="D59" s="74" t="s">
        <v>661</v>
      </c>
      <c r="E59" s="56" t="s">
        <v>1562</v>
      </c>
      <c r="F59" s="126">
        <v>27061.62</v>
      </c>
      <c r="G59" s="126">
        <v>0</v>
      </c>
      <c r="H59" s="126">
        <v>70649.64</v>
      </c>
      <c r="I59" s="56">
        <v>1</v>
      </c>
      <c r="J59" s="56">
        <v>47332.29</v>
      </c>
      <c r="L59" s="278">
        <v>17000</v>
      </c>
      <c r="O59" s="278">
        <v>0</v>
      </c>
      <c r="S59" s="56">
        <v>-2902808.08</v>
      </c>
      <c r="T59" s="56">
        <v>3457082.1</v>
      </c>
      <c r="W59" s="100">
        <v>972200.79</v>
      </c>
      <c r="Y59" s="100">
        <v>483.14</v>
      </c>
      <c r="Z59" s="100">
        <v>701800</v>
      </c>
      <c r="AB59" s="127">
        <v>1266624.2</v>
      </c>
      <c r="AE59" s="127">
        <v>546355.38</v>
      </c>
      <c r="AF59" s="127">
        <v>15236.82</v>
      </c>
      <c r="AI59" s="98">
        <f t="shared" si="2"/>
        <v>97711.26</v>
      </c>
      <c r="AJ59" s="44">
        <f t="shared" si="8"/>
        <v>17000</v>
      </c>
      <c r="AK59" s="104">
        <f t="shared" si="4"/>
        <v>80711.259999999995</v>
      </c>
      <c r="AL59" s="105">
        <f t="shared" si="5"/>
        <v>1674483.9300000002</v>
      </c>
      <c r="AM59" s="29">
        <f t="shared" si="6"/>
        <v>1828216.4000000001</v>
      </c>
      <c r="AN59" s="16">
        <f t="shared" si="7"/>
        <v>-153732.46999999997</v>
      </c>
    </row>
    <row r="60" spans="1:40" x14ac:dyDescent="0.2">
      <c r="A60" t="s">
        <v>291</v>
      </c>
      <c r="B60" t="s">
        <v>3</v>
      </c>
      <c r="C60" s="74">
        <v>3001</v>
      </c>
      <c r="D60" s="74" t="s">
        <v>662</v>
      </c>
      <c r="E60" s="56" t="s">
        <v>1563</v>
      </c>
      <c r="F60" s="126">
        <v>163426.69</v>
      </c>
      <c r="G60" s="126">
        <v>0</v>
      </c>
      <c r="H60" s="126">
        <v>25060</v>
      </c>
      <c r="I60" s="56">
        <v>2</v>
      </c>
      <c r="J60" s="56">
        <v>25392.84</v>
      </c>
      <c r="S60" s="56">
        <v>-80470.66</v>
      </c>
      <c r="T60" s="56">
        <v>339109.18</v>
      </c>
      <c r="W60" s="100">
        <v>711811.7</v>
      </c>
      <c r="Y60" s="100">
        <v>1350.57</v>
      </c>
      <c r="Z60" s="100">
        <v>721250</v>
      </c>
      <c r="AA60" s="100">
        <v>50000</v>
      </c>
      <c r="AB60" s="127">
        <v>921320</v>
      </c>
      <c r="AE60" s="127">
        <v>567672</v>
      </c>
      <c r="AF60" s="127">
        <v>18271.259999999998</v>
      </c>
      <c r="AI60" s="98">
        <f t="shared" si="2"/>
        <v>188486.69</v>
      </c>
      <c r="AJ60" s="44">
        <f t="shared" si="8"/>
        <v>0</v>
      </c>
      <c r="AK60" s="104">
        <f t="shared" si="4"/>
        <v>188486.69</v>
      </c>
      <c r="AL60" s="105">
        <f t="shared" si="5"/>
        <v>1484412.27</v>
      </c>
      <c r="AM60" s="29">
        <f t="shared" si="6"/>
        <v>1507263.26</v>
      </c>
      <c r="AN60" s="16">
        <f t="shared" si="7"/>
        <v>-22850.989999999991</v>
      </c>
    </row>
    <row r="61" spans="1:40" x14ac:dyDescent="0.2">
      <c r="A61" t="s">
        <v>291</v>
      </c>
      <c r="B61" t="s">
        <v>3</v>
      </c>
      <c r="C61" s="74">
        <v>1241</v>
      </c>
      <c r="D61" s="74" t="s">
        <v>663</v>
      </c>
      <c r="E61" s="56" t="s">
        <v>1564</v>
      </c>
      <c r="F61" s="126">
        <v>176104.7</v>
      </c>
      <c r="G61" s="126">
        <v>0</v>
      </c>
      <c r="H61" s="126">
        <v>89203.49</v>
      </c>
      <c r="I61" s="56">
        <v>120268.74</v>
      </c>
      <c r="J61" s="56">
        <v>25473.49</v>
      </c>
      <c r="O61" s="278">
        <v>0</v>
      </c>
      <c r="S61" s="56">
        <v>-1262442.29</v>
      </c>
      <c r="T61" s="56">
        <v>1695206.85</v>
      </c>
      <c r="W61" s="100">
        <v>503841.93</v>
      </c>
      <c r="X61" s="100">
        <v>34000</v>
      </c>
      <c r="Z61" s="100">
        <v>668610</v>
      </c>
      <c r="AA61" s="100">
        <v>50000</v>
      </c>
      <c r="AB61" s="127">
        <v>893057.44</v>
      </c>
      <c r="AE61" s="127">
        <v>319908.93</v>
      </c>
      <c r="AF61" s="127">
        <v>43643.7</v>
      </c>
      <c r="AI61" s="98">
        <f t="shared" si="2"/>
        <v>265308.19</v>
      </c>
      <c r="AJ61" s="44">
        <f t="shared" si="8"/>
        <v>0</v>
      </c>
      <c r="AK61" s="104">
        <f t="shared" si="4"/>
        <v>265308.19</v>
      </c>
      <c r="AL61" s="105">
        <f t="shared" si="5"/>
        <v>1256451.93</v>
      </c>
      <c r="AM61" s="29">
        <f t="shared" si="6"/>
        <v>1256610.0699999998</v>
      </c>
      <c r="AN61" s="16">
        <f t="shared" si="7"/>
        <v>-158.13999999989755</v>
      </c>
    </row>
    <row r="62" spans="1:40" x14ac:dyDescent="0.2">
      <c r="A62" t="s">
        <v>291</v>
      </c>
      <c r="B62" t="s">
        <v>3</v>
      </c>
      <c r="C62" s="74">
        <v>3625</v>
      </c>
      <c r="D62" s="74" t="s">
        <v>664</v>
      </c>
      <c r="E62" s="56" t="s">
        <v>1565</v>
      </c>
      <c r="F62" s="126">
        <v>358122.7</v>
      </c>
      <c r="G62" s="126">
        <v>0</v>
      </c>
      <c r="H62" s="126">
        <v>76286.399999999994</v>
      </c>
      <c r="I62" s="56">
        <v>120237.75</v>
      </c>
      <c r="J62" s="56">
        <v>86410.1</v>
      </c>
      <c r="O62" s="278">
        <v>0</v>
      </c>
      <c r="S62" s="56">
        <v>-2031305.7</v>
      </c>
      <c r="T62" s="56">
        <v>2729343.72</v>
      </c>
      <c r="W62" s="100">
        <v>1193449.3899999999</v>
      </c>
      <c r="Y62" s="100">
        <v>874.74</v>
      </c>
      <c r="Z62" s="100">
        <v>813810</v>
      </c>
      <c r="AA62" s="100">
        <v>50000</v>
      </c>
      <c r="AB62" s="127">
        <v>1285884.8</v>
      </c>
      <c r="AE62" s="127">
        <v>641095.52</v>
      </c>
      <c r="AF62" s="127">
        <v>127676.88</v>
      </c>
      <c r="AI62" s="98">
        <f t="shared" si="2"/>
        <v>434409.1</v>
      </c>
      <c r="AJ62" s="44">
        <f t="shared" si="8"/>
        <v>0</v>
      </c>
      <c r="AK62" s="104">
        <f t="shared" si="4"/>
        <v>434409.1</v>
      </c>
      <c r="AL62" s="105">
        <f t="shared" si="5"/>
        <v>2058134.13</v>
      </c>
      <c r="AM62" s="29">
        <f t="shared" si="6"/>
        <v>2054657.2000000002</v>
      </c>
      <c r="AN62" s="16">
        <f t="shared" si="7"/>
        <v>3476.929999999702</v>
      </c>
    </row>
    <row r="63" spans="1:40" x14ac:dyDescent="0.2">
      <c r="A63" t="s">
        <v>291</v>
      </c>
      <c r="B63" t="s">
        <v>3</v>
      </c>
      <c r="C63" s="74">
        <v>6304</v>
      </c>
      <c r="D63" s="74" t="s">
        <v>665</v>
      </c>
      <c r="E63" s="56" t="s">
        <v>1566</v>
      </c>
      <c r="F63" s="126">
        <v>397367.57</v>
      </c>
      <c r="G63" s="126">
        <v>14400</v>
      </c>
      <c r="H63" s="126">
        <v>65097.91</v>
      </c>
      <c r="I63" s="56">
        <v>162542</v>
      </c>
      <c r="J63" s="56">
        <v>267968.15999999997</v>
      </c>
      <c r="O63" s="278">
        <v>0</v>
      </c>
      <c r="S63" s="56">
        <v>-2207246.38</v>
      </c>
      <c r="T63" s="56">
        <v>3207310.61</v>
      </c>
      <c r="W63" s="100">
        <v>1453301.21</v>
      </c>
      <c r="X63" s="100">
        <v>305990</v>
      </c>
      <c r="Y63" s="100">
        <v>703.55</v>
      </c>
      <c r="Z63" s="100">
        <v>1063800</v>
      </c>
      <c r="AB63" s="127">
        <v>1764342.6</v>
      </c>
      <c r="AE63" s="127">
        <v>763129.97</v>
      </c>
      <c r="AF63" s="127">
        <v>192448.78</v>
      </c>
      <c r="AI63" s="98">
        <f t="shared" si="2"/>
        <v>476865.48</v>
      </c>
      <c r="AJ63" s="44">
        <f t="shared" si="8"/>
        <v>0</v>
      </c>
      <c r="AK63" s="104">
        <f t="shared" si="4"/>
        <v>476865.48</v>
      </c>
      <c r="AL63" s="105">
        <f t="shared" si="5"/>
        <v>2823794.76</v>
      </c>
      <c r="AM63" s="29">
        <f t="shared" si="6"/>
        <v>2719921.35</v>
      </c>
      <c r="AN63" s="16">
        <f t="shared" si="7"/>
        <v>103873.40999999968</v>
      </c>
    </row>
    <row r="64" spans="1:40" x14ac:dyDescent="0.2">
      <c r="A64" t="s">
        <v>291</v>
      </c>
      <c r="B64" t="s">
        <v>3</v>
      </c>
      <c r="C64" s="74">
        <v>4738</v>
      </c>
      <c r="D64" s="74" t="s">
        <v>666</v>
      </c>
      <c r="E64" s="56" t="s">
        <v>1567</v>
      </c>
      <c r="F64" s="126">
        <v>372759.4</v>
      </c>
      <c r="G64" s="126">
        <v>0</v>
      </c>
      <c r="H64" s="126">
        <v>106158.86</v>
      </c>
      <c r="I64" s="56">
        <v>140222.10999999999</v>
      </c>
      <c r="J64" s="56">
        <v>78189.05</v>
      </c>
      <c r="L64" s="278">
        <v>69600</v>
      </c>
      <c r="S64" s="56">
        <v>-2060180.96</v>
      </c>
      <c r="T64" s="56">
        <v>2601971.02</v>
      </c>
      <c r="W64" s="100">
        <v>1256254.55</v>
      </c>
      <c r="X64" s="100">
        <v>145704</v>
      </c>
      <c r="Y64" s="100">
        <v>653.41</v>
      </c>
      <c r="Z64" s="100">
        <v>1042130</v>
      </c>
      <c r="AA64" s="100">
        <v>80000</v>
      </c>
      <c r="AB64" s="127">
        <v>1540730</v>
      </c>
      <c r="AE64" s="127">
        <v>716233.83</v>
      </c>
      <c r="AF64" s="127">
        <v>73093.77</v>
      </c>
      <c r="AI64" s="98">
        <f t="shared" si="2"/>
        <v>478918.26</v>
      </c>
      <c r="AJ64" s="44">
        <f t="shared" si="8"/>
        <v>69600</v>
      </c>
      <c r="AK64" s="104">
        <f t="shared" si="4"/>
        <v>409318.26</v>
      </c>
      <c r="AL64" s="105">
        <f t="shared" si="5"/>
        <v>2524741.96</v>
      </c>
      <c r="AM64" s="29">
        <f t="shared" si="6"/>
        <v>2330057.6</v>
      </c>
      <c r="AN64" s="16">
        <f t="shared" si="7"/>
        <v>194684.35999999987</v>
      </c>
    </row>
    <row r="65" spans="1:40" x14ac:dyDescent="0.2">
      <c r="A65" t="s">
        <v>291</v>
      </c>
      <c r="B65" t="s">
        <v>3</v>
      </c>
      <c r="C65" s="74">
        <v>3535</v>
      </c>
      <c r="D65" s="74" t="s">
        <v>667</v>
      </c>
      <c r="E65" s="56" t="s">
        <v>1568</v>
      </c>
      <c r="F65" s="126">
        <v>103195.08</v>
      </c>
      <c r="G65" s="126">
        <v>0</v>
      </c>
      <c r="H65" s="126">
        <v>111988.39</v>
      </c>
      <c r="I65" s="56">
        <v>761171.82</v>
      </c>
      <c r="J65" s="56">
        <v>41005.839999999997</v>
      </c>
      <c r="O65" s="278">
        <v>0</v>
      </c>
      <c r="S65" s="56">
        <v>-1874237.09</v>
      </c>
      <c r="T65" s="56">
        <v>3048211.32</v>
      </c>
      <c r="W65" s="100">
        <v>963994.04</v>
      </c>
      <c r="X65" s="100">
        <v>60000</v>
      </c>
      <c r="Y65" s="100">
        <v>529.39</v>
      </c>
      <c r="Z65" s="100">
        <v>855810</v>
      </c>
      <c r="AB65" s="127">
        <v>1379530.8</v>
      </c>
      <c r="AE65" s="127">
        <v>406948.63</v>
      </c>
      <c r="AF65" s="127">
        <v>120132.1</v>
      </c>
      <c r="AI65" s="98">
        <f t="shared" si="2"/>
        <v>215183.47</v>
      </c>
      <c r="AJ65" s="44">
        <f t="shared" si="8"/>
        <v>0</v>
      </c>
      <c r="AK65" s="104">
        <f t="shared" si="4"/>
        <v>215183.47</v>
      </c>
      <c r="AL65" s="105">
        <f t="shared" si="5"/>
        <v>1880333.4300000002</v>
      </c>
      <c r="AM65" s="29">
        <f t="shared" si="6"/>
        <v>1906611.5300000003</v>
      </c>
      <c r="AN65" s="16">
        <f t="shared" si="7"/>
        <v>-26278.100000000093</v>
      </c>
    </row>
    <row r="66" spans="1:40" x14ac:dyDescent="0.2">
      <c r="A66" t="s">
        <v>291</v>
      </c>
      <c r="B66" t="s">
        <v>3</v>
      </c>
      <c r="C66" s="74">
        <v>3889</v>
      </c>
      <c r="D66" s="74" t="s">
        <v>668</v>
      </c>
      <c r="E66" s="56" t="s">
        <v>1589</v>
      </c>
      <c r="F66" s="126">
        <v>112816.02</v>
      </c>
      <c r="G66" s="126">
        <v>0</v>
      </c>
      <c r="H66" s="126">
        <v>38985.01</v>
      </c>
      <c r="I66" s="56">
        <v>646470.06999999995</v>
      </c>
      <c r="J66" s="56">
        <v>132431.06</v>
      </c>
      <c r="S66" s="56">
        <v>11824.18</v>
      </c>
      <c r="T66" s="56">
        <v>1312112.72</v>
      </c>
      <c r="W66" s="100">
        <v>609460.82999999996</v>
      </c>
      <c r="X66" s="100">
        <v>70000</v>
      </c>
      <c r="Y66" s="100">
        <v>839.77</v>
      </c>
      <c r="Z66" s="100">
        <v>1313718</v>
      </c>
      <c r="AB66" s="127">
        <v>1625478</v>
      </c>
      <c r="AE66" s="127">
        <v>362162.72</v>
      </c>
      <c r="AF66" s="127">
        <v>141161.62</v>
      </c>
      <c r="AI66" s="98">
        <f t="shared" si="2"/>
        <v>151801.03</v>
      </c>
      <c r="AJ66" s="44">
        <f t="shared" si="8"/>
        <v>0</v>
      </c>
      <c r="AK66" s="104">
        <f t="shared" si="4"/>
        <v>151801.03</v>
      </c>
      <c r="AL66" s="105">
        <f t="shared" si="5"/>
        <v>1994018.6</v>
      </c>
      <c r="AM66" s="29">
        <f t="shared" si="6"/>
        <v>2128802.34</v>
      </c>
      <c r="AN66" s="16">
        <f t="shared" si="7"/>
        <v>-134783.73999999976</v>
      </c>
    </row>
    <row r="67" spans="1:40" x14ac:dyDescent="0.2">
      <c r="A67" t="s">
        <v>294</v>
      </c>
      <c r="B67" t="s">
        <v>4</v>
      </c>
      <c r="C67" s="74">
        <v>3322</v>
      </c>
      <c r="D67" s="74" t="s">
        <v>669</v>
      </c>
      <c r="E67" s="56" t="s">
        <v>1569</v>
      </c>
      <c r="F67" s="126">
        <v>748692.88</v>
      </c>
      <c r="G67" s="126">
        <v>10560</v>
      </c>
      <c r="H67" s="126">
        <v>79870</v>
      </c>
      <c r="I67" s="56">
        <v>898745.5</v>
      </c>
      <c r="J67" s="56">
        <v>258452</v>
      </c>
      <c r="O67" s="278">
        <v>0</v>
      </c>
      <c r="S67" s="56">
        <v>1044339.9</v>
      </c>
      <c r="T67" s="56">
        <v>997975.02</v>
      </c>
      <c r="W67" s="100">
        <v>692195.65</v>
      </c>
      <c r="X67" s="100">
        <v>59880</v>
      </c>
      <c r="Y67" s="100">
        <v>1501.18</v>
      </c>
      <c r="Z67" s="100">
        <v>1053200</v>
      </c>
      <c r="AB67" s="127">
        <v>1278960</v>
      </c>
      <c r="AC67" s="127">
        <v>31680</v>
      </c>
      <c r="AD67" s="127">
        <v>15176</v>
      </c>
      <c r="AE67" s="127">
        <v>393124.08</v>
      </c>
      <c r="AF67" s="127">
        <v>113578.29</v>
      </c>
      <c r="AI67" s="98">
        <f t="shared" si="2"/>
        <v>839122.88</v>
      </c>
      <c r="AJ67" s="44">
        <f t="shared" si="8"/>
        <v>0</v>
      </c>
      <c r="AK67" s="104">
        <f t="shared" si="4"/>
        <v>839122.88</v>
      </c>
      <c r="AL67" s="105">
        <f t="shared" si="5"/>
        <v>1806776.83</v>
      </c>
      <c r="AM67" s="29">
        <f t="shared" si="6"/>
        <v>1832518.37</v>
      </c>
      <c r="AN67" s="16">
        <f t="shared" si="7"/>
        <v>-25741.540000000037</v>
      </c>
    </row>
    <row r="68" spans="1:40" x14ac:dyDescent="0.2">
      <c r="A68" t="s">
        <v>294</v>
      </c>
      <c r="B68" t="s">
        <v>4</v>
      </c>
      <c r="C68" s="74">
        <v>3383</v>
      </c>
      <c r="D68" s="74" t="s">
        <v>670</v>
      </c>
      <c r="E68" s="56" t="s">
        <v>1570</v>
      </c>
      <c r="F68" s="126">
        <v>208426.41</v>
      </c>
      <c r="G68" s="126">
        <v>30000</v>
      </c>
      <c r="H68" s="126">
        <v>102463.02</v>
      </c>
      <c r="I68" s="56">
        <v>729472.7</v>
      </c>
      <c r="J68" s="56">
        <v>190594.54</v>
      </c>
      <c r="N68" s="278">
        <v>67440</v>
      </c>
      <c r="O68" s="278">
        <v>0</v>
      </c>
      <c r="S68" s="56">
        <v>-2763222.72</v>
      </c>
      <c r="T68" s="56">
        <v>4031791.24</v>
      </c>
      <c r="W68" s="100">
        <v>859904.64</v>
      </c>
      <c r="Y68" s="100">
        <v>555.53</v>
      </c>
      <c r="Z68" s="100">
        <v>1003440</v>
      </c>
      <c r="AB68" s="127">
        <v>1276640</v>
      </c>
      <c r="AC68" s="127">
        <v>28944</v>
      </c>
      <c r="AE68" s="127">
        <v>471013.08</v>
      </c>
      <c r="AF68" s="127">
        <v>90505.62</v>
      </c>
      <c r="AH68" s="127">
        <v>58184.32</v>
      </c>
      <c r="AI68" s="98">
        <f t="shared" si="2"/>
        <v>340889.43</v>
      </c>
      <c r="AJ68" s="44">
        <f t="shared" ref="AJ68:AJ86" si="9">SUM(K68:P68)</f>
        <v>67440</v>
      </c>
      <c r="AK68" s="104">
        <f t="shared" si="4"/>
        <v>273449.43</v>
      </c>
      <c r="AL68" s="105">
        <f t="shared" si="5"/>
        <v>1863900.17</v>
      </c>
      <c r="AM68" s="29">
        <f t="shared" si="6"/>
        <v>1925287.0200000003</v>
      </c>
      <c r="AN68" s="16">
        <f t="shared" si="7"/>
        <v>-61386.850000000326</v>
      </c>
    </row>
    <row r="69" spans="1:40" x14ac:dyDescent="0.2">
      <c r="A69" t="s">
        <v>294</v>
      </c>
      <c r="B69" t="s">
        <v>4</v>
      </c>
      <c r="C69" s="74">
        <v>9605</v>
      </c>
      <c r="D69" s="74" t="s">
        <v>671</v>
      </c>
      <c r="E69" s="56" t="s">
        <v>1571</v>
      </c>
      <c r="F69" s="126">
        <v>718005.95</v>
      </c>
      <c r="G69" s="126">
        <v>0</v>
      </c>
      <c r="H69" s="126">
        <v>18744.38</v>
      </c>
      <c r="I69" s="56">
        <v>278547.36</v>
      </c>
      <c r="J69" s="56">
        <v>474184.12</v>
      </c>
      <c r="N69" s="278">
        <v>60000</v>
      </c>
      <c r="S69" s="56">
        <v>1306537.43</v>
      </c>
      <c r="T69" s="56">
        <v>73641.19</v>
      </c>
      <c r="W69" s="100">
        <v>1796440.75</v>
      </c>
      <c r="X69" s="100">
        <v>236780</v>
      </c>
      <c r="Y69" s="100">
        <v>1573.09</v>
      </c>
      <c r="Z69" s="100">
        <v>2225520</v>
      </c>
      <c r="AA69" s="100">
        <v>129197</v>
      </c>
      <c r="AB69" s="127">
        <v>2917890</v>
      </c>
      <c r="AC69" s="127">
        <v>4000</v>
      </c>
      <c r="AD69" s="127">
        <v>30066</v>
      </c>
      <c r="AE69" s="127">
        <v>1233689.05</v>
      </c>
      <c r="AF69" s="127">
        <v>103800.6</v>
      </c>
      <c r="AI69" s="98">
        <f t="shared" ref="AI69:AI86" si="10">SUM(F69:H69)</f>
        <v>736750.33</v>
      </c>
      <c r="AJ69" s="44">
        <f t="shared" si="9"/>
        <v>60000</v>
      </c>
      <c r="AK69" s="104">
        <f t="shared" ref="AK69:AK86" si="11">AI69-AJ69</f>
        <v>676750.33</v>
      </c>
      <c r="AL69" s="105">
        <f t="shared" ref="AL69:AL86" si="12">SUM(U69:AA69)</f>
        <v>4389510.84</v>
      </c>
      <c r="AM69" s="29">
        <f t="shared" ref="AM69:AM86" si="13">SUM(AB69:AH69)</f>
        <v>4289445.6499999994</v>
      </c>
      <c r="AN69" s="16">
        <f t="shared" ref="AN69:AN86" si="14">AL69-AM69</f>
        <v>100065.19000000041</v>
      </c>
    </row>
    <row r="70" spans="1:40" x14ac:dyDescent="0.2">
      <c r="A70" t="s">
        <v>294</v>
      </c>
      <c r="B70" t="s">
        <v>4</v>
      </c>
      <c r="C70" s="74">
        <v>2921</v>
      </c>
      <c r="D70" s="74" t="s">
        <v>672</v>
      </c>
      <c r="E70" s="56" t="s">
        <v>1572</v>
      </c>
      <c r="F70" s="126">
        <v>202003.12</v>
      </c>
      <c r="G70" s="126">
        <v>44158.47</v>
      </c>
      <c r="H70" s="126">
        <v>168689.96</v>
      </c>
      <c r="I70" s="56">
        <v>-467396.7</v>
      </c>
      <c r="J70" s="56">
        <v>-235948.7</v>
      </c>
      <c r="R70" s="56">
        <v>-334520.65000000002</v>
      </c>
      <c r="T70" s="56">
        <v>607615.71</v>
      </c>
      <c r="W70" s="100">
        <v>689594.1</v>
      </c>
      <c r="Y70" s="100">
        <v>581.12</v>
      </c>
      <c r="Z70" s="100">
        <v>832680</v>
      </c>
      <c r="AB70" s="127">
        <v>989187</v>
      </c>
      <c r="AE70" s="127">
        <v>335406.73</v>
      </c>
      <c r="AF70" s="127">
        <v>703355.4</v>
      </c>
      <c r="AI70" s="98">
        <f t="shared" si="10"/>
        <v>414851.55</v>
      </c>
      <c r="AJ70" s="44">
        <f t="shared" si="9"/>
        <v>0</v>
      </c>
      <c r="AK70" s="104">
        <f t="shared" si="11"/>
        <v>414851.55</v>
      </c>
      <c r="AL70" s="105">
        <f t="shared" si="12"/>
        <v>1522855.22</v>
      </c>
      <c r="AM70" s="29">
        <f t="shared" si="13"/>
        <v>2027949.13</v>
      </c>
      <c r="AN70" s="16">
        <f t="shared" si="14"/>
        <v>-505093.90999999992</v>
      </c>
    </row>
    <row r="71" spans="1:40" x14ac:dyDescent="0.2">
      <c r="A71" t="s">
        <v>294</v>
      </c>
      <c r="B71" t="s">
        <v>4</v>
      </c>
      <c r="C71" s="74">
        <v>3783</v>
      </c>
      <c r="D71" s="74" t="s">
        <v>673</v>
      </c>
      <c r="E71" s="56" t="s">
        <v>1573</v>
      </c>
      <c r="F71" s="126">
        <v>452111.42</v>
      </c>
      <c r="G71" s="126">
        <v>0</v>
      </c>
      <c r="H71" s="126">
        <v>46599.29</v>
      </c>
      <c r="I71" s="56">
        <v>732318.71</v>
      </c>
      <c r="J71" s="56">
        <v>-50569.279999999999</v>
      </c>
      <c r="O71" s="278">
        <v>951642.26</v>
      </c>
      <c r="R71" s="56">
        <v>-612095.72</v>
      </c>
      <c r="S71" s="56">
        <v>-1425755.6</v>
      </c>
      <c r="T71" s="56">
        <v>3812852.35</v>
      </c>
      <c r="W71" s="100">
        <v>186774.38</v>
      </c>
      <c r="Z71" s="100">
        <v>290390</v>
      </c>
      <c r="AB71" s="127">
        <v>799942</v>
      </c>
      <c r="AE71" s="127">
        <v>452995.95</v>
      </c>
      <c r="AF71" s="127">
        <v>652928.57999999996</v>
      </c>
      <c r="AI71" s="98">
        <f t="shared" si="10"/>
        <v>498710.70999999996</v>
      </c>
      <c r="AJ71" s="44">
        <f t="shared" si="9"/>
        <v>951642.26</v>
      </c>
      <c r="AK71" s="104">
        <f t="shared" si="11"/>
        <v>-452931.55000000005</v>
      </c>
      <c r="AL71" s="105">
        <f t="shared" si="12"/>
        <v>477164.38</v>
      </c>
      <c r="AM71" s="29">
        <f t="shared" si="13"/>
        <v>1905866.5299999998</v>
      </c>
      <c r="AN71" s="16">
        <f t="shared" si="14"/>
        <v>-1428702.15</v>
      </c>
    </row>
    <row r="72" spans="1:40" x14ac:dyDescent="0.2">
      <c r="A72" t="s">
        <v>294</v>
      </c>
      <c r="B72" t="s">
        <v>4</v>
      </c>
      <c r="C72" s="74">
        <v>3268</v>
      </c>
      <c r="D72" s="74" t="s">
        <v>674</v>
      </c>
      <c r="E72" s="56" t="s">
        <v>1574</v>
      </c>
      <c r="F72" s="126">
        <v>158602.72</v>
      </c>
      <c r="G72" s="126">
        <v>3756.26</v>
      </c>
      <c r="H72" s="126">
        <v>19504.59</v>
      </c>
      <c r="I72" s="56">
        <v>596389.98</v>
      </c>
      <c r="J72" s="56">
        <v>175021.2</v>
      </c>
      <c r="S72" s="56">
        <v>-833367.35</v>
      </c>
      <c r="T72" s="56">
        <v>1909993.72</v>
      </c>
      <c r="W72" s="100">
        <v>1208596.92</v>
      </c>
      <c r="Y72" s="100">
        <v>304.60000000000002</v>
      </c>
      <c r="Z72" s="100">
        <v>963800</v>
      </c>
      <c r="AB72" s="127">
        <v>1380352</v>
      </c>
      <c r="AD72" s="127">
        <v>4240</v>
      </c>
      <c r="AE72" s="127">
        <v>553307.54</v>
      </c>
      <c r="AF72" s="127">
        <v>159034.6</v>
      </c>
      <c r="AI72" s="98">
        <f t="shared" si="10"/>
        <v>181863.57</v>
      </c>
      <c r="AJ72" s="44">
        <f t="shared" si="9"/>
        <v>0</v>
      </c>
      <c r="AK72" s="104">
        <f t="shared" si="11"/>
        <v>181863.57</v>
      </c>
      <c r="AL72" s="105">
        <f t="shared" si="12"/>
        <v>2172701.52</v>
      </c>
      <c r="AM72" s="29">
        <f t="shared" si="13"/>
        <v>2096934.1400000001</v>
      </c>
      <c r="AN72" s="16">
        <f t="shared" si="14"/>
        <v>75767.379999999888</v>
      </c>
    </row>
    <row r="73" spans="1:40" x14ac:dyDescent="0.2">
      <c r="A73" t="s">
        <v>294</v>
      </c>
      <c r="B73" t="s">
        <v>4</v>
      </c>
      <c r="C73" s="74">
        <v>3398</v>
      </c>
      <c r="D73" s="74" t="s">
        <v>675</v>
      </c>
      <c r="E73" s="56" t="s">
        <v>1575</v>
      </c>
      <c r="F73" s="126">
        <v>12153.2</v>
      </c>
      <c r="G73" s="126">
        <v>30000</v>
      </c>
      <c r="H73" s="126">
        <v>152872.17000000001</v>
      </c>
      <c r="I73" s="56">
        <v>311000.24</v>
      </c>
      <c r="J73" s="56">
        <v>-8392.57</v>
      </c>
      <c r="S73" s="56">
        <v>-712086.83</v>
      </c>
      <c r="T73" s="56">
        <v>1439320.15</v>
      </c>
      <c r="W73" s="100">
        <v>1178436.97</v>
      </c>
      <c r="Y73" s="100">
        <v>255.21</v>
      </c>
      <c r="Z73" s="100">
        <v>618408</v>
      </c>
      <c r="AB73" s="127">
        <v>1231783</v>
      </c>
      <c r="AC73" s="127">
        <v>5390</v>
      </c>
      <c r="AE73" s="127">
        <v>580437.31000000006</v>
      </c>
      <c r="AF73" s="127">
        <v>176547.15</v>
      </c>
      <c r="AI73" s="98">
        <f t="shared" si="10"/>
        <v>195025.37</v>
      </c>
      <c r="AJ73" s="44">
        <f t="shared" si="9"/>
        <v>0</v>
      </c>
      <c r="AK73" s="104">
        <f t="shared" si="11"/>
        <v>195025.37</v>
      </c>
      <c r="AL73" s="105">
        <f t="shared" si="12"/>
        <v>1797100.18</v>
      </c>
      <c r="AM73" s="29">
        <f t="shared" si="13"/>
        <v>1994157.46</v>
      </c>
      <c r="AN73" s="16">
        <f t="shared" si="14"/>
        <v>-197057.28000000003</v>
      </c>
    </row>
    <row r="74" spans="1:40" x14ac:dyDescent="0.2">
      <c r="A74" t="s">
        <v>294</v>
      </c>
      <c r="B74" t="s">
        <v>4</v>
      </c>
      <c r="C74" s="74">
        <v>4777</v>
      </c>
      <c r="D74" s="74" t="s">
        <v>676</v>
      </c>
      <c r="E74" s="56" t="s">
        <v>1576</v>
      </c>
      <c r="F74" s="126">
        <v>339785.56</v>
      </c>
      <c r="G74" s="126">
        <v>34176</v>
      </c>
      <c r="H74" s="126">
        <v>81931.47</v>
      </c>
      <c r="I74" s="56">
        <v>1019467.44</v>
      </c>
      <c r="J74" s="56">
        <v>-1167.0999999999999</v>
      </c>
      <c r="S74" s="56">
        <v>-3193460.62</v>
      </c>
      <c r="T74" s="56">
        <v>4868817.07</v>
      </c>
      <c r="W74" s="100">
        <v>1338136.04</v>
      </c>
      <c r="Y74" s="100">
        <v>868.33</v>
      </c>
      <c r="Z74" s="100">
        <v>777420</v>
      </c>
      <c r="AB74" s="127">
        <v>1278230</v>
      </c>
      <c r="AC74" s="127">
        <v>864</v>
      </c>
      <c r="AE74" s="127">
        <v>619647.28</v>
      </c>
      <c r="AF74" s="127">
        <v>309520.17</v>
      </c>
      <c r="AI74" s="98">
        <f t="shared" si="10"/>
        <v>455893.03</v>
      </c>
      <c r="AJ74" s="44">
        <f t="shared" si="9"/>
        <v>0</v>
      </c>
      <c r="AK74" s="104">
        <f t="shared" si="11"/>
        <v>455893.03</v>
      </c>
      <c r="AL74" s="105">
        <f t="shared" si="12"/>
        <v>2116424.37</v>
      </c>
      <c r="AM74" s="29">
        <f t="shared" si="13"/>
        <v>2208261.4500000002</v>
      </c>
      <c r="AN74" s="16">
        <f t="shared" si="14"/>
        <v>-91837.080000000075</v>
      </c>
    </row>
    <row r="75" spans="1:40" x14ac:dyDescent="0.2">
      <c r="A75" t="s">
        <v>294</v>
      </c>
      <c r="B75" t="s">
        <v>4</v>
      </c>
      <c r="C75" s="74">
        <v>2834</v>
      </c>
      <c r="D75" s="74" t="s">
        <v>677</v>
      </c>
      <c r="E75" s="56" t="s">
        <v>1577</v>
      </c>
      <c r="F75" s="126">
        <v>156498.01</v>
      </c>
      <c r="G75" s="126">
        <v>0</v>
      </c>
      <c r="H75" s="126">
        <v>5802.91</v>
      </c>
      <c r="I75" s="56">
        <v>368890.79</v>
      </c>
      <c r="J75" s="56">
        <v>145047.59</v>
      </c>
      <c r="L75" s="278">
        <v>72200</v>
      </c>
      <c r="S75" s="56">
        <v>540941.6</v>
      </c>
      <c r="T75" s="56">
        <v>310741.76000000001</v>
      </c>
      <c r="U75" s="100">
        <v>292.02999999999997</v>
      </c>
      <c r="W75" s="100">
        <v>788102.62</v>
      </c>
      <c r="Z75" s="100">
        <v>484200</v>
      </c>
      <c r="AA75" s="100">
        <v>100000</v>
      </c>
      <c r="AB75" s="127">
        <v>606637</v>
      </c>
      <c r="AD75" s="127">
        <v>2000</v>
      </c>
      <c r="AE75" s="127">
        <v>681745.61</v>
      </c>
      <c r="AF75" s="127">
        <v>217349.1</v>
      </c>
      <c r="AI75" s="98">
        <f t="shared" si="10"/>
        <v>162300.92000000001</v>
      </c>
      <c r="AJ75" s="44">
        <f t="shared" si="9"/>
        <v>72200</v>
      </c>
      <c r="AK75" s="104">
        <f t="shared" si="11"/>
        <v>90100.920000000013</v>
      </c>
      <c r="AL75" s="105">
        <f t="shared" si="12"/>
        <v>1372594.65</v>
      </c>
      <c r="AM75" s="29">
        <f t="shared" si="13"/>
        <v>1507731.71</v>
      </c>
      <c r="AN75" s="16">
        <f t="shared" si="14"/>
        <v>-135137.06000000006</v>
      </c>
    </row>
    <row r="76" spans="1:40" x14ac:dyDescent="0.2">
      <c r="A76" t="s">
        <v>294</v>
      </c>
      <c r="B76" t="s">
        <v>4</v>
      </c>
      <c r="C76" s="74">
        <v>2338</v>
      </c>
      <c r="D76" s="74" t="s">
        <v>678</v>
      </c>
      <c r="E76" s="56" t="s">
        <v>1578</v>
      </c>
      <c r="F76" s="126">
        <v>34136.11</v>
      </c>
      <c r="G76" s="126">
        <v>12000</v>
      </c>
      <c r="H76" s="126">
        <v>68304.86</v>
      </c>
      <c r="I76" s="56">
        <v>274040.62</v>
      </c>
      <c r="J76" s="56">
        <v>61457.42</v>
      </c>
      <c r="P76" s="278">
        <v>320</v>
      </c>
      <c r="S76" s="56">
        <v>-2554695.29</v>
      </c>
      <c r="T76" s="56">
        <v>3225580.14</v>
      </c>
      <c r="W76" s="100">
        <v>747926.2</v>
      </c>
      <c r="Y76" s="100">
        <v>277.58999999999997</v>
      </c>
      <c r="Z76" s="100">
        <v>686510</v>
      </c>
      <c r="AB76" s="127">
        <v>1048175</v>
      </c>
      <c r="AE76" s="127">
        <v>302452.56</v>
      </c>
      <c r="AF76" s="127">
        <v>197435.07</v>
      </c>
      <c r="AI76" s="98">
        <f t="shared" si="10"/>
        <v>114440.97</v>
      </c>
      <c r="AJ76" s="44">
        <f t="shared" si="9"/>
        <v>320</v>
      </c>
      <c r="AK76" s="104">
        <f t="shared" si="11"/>
        <v>114120.97</v>
      </c>
      <c r="AL76" s="105">
        <f t="shared" si="12"/>
        <v>1434713.79</v>
      </c>
      <c r="AM76" s="29">
        <f t="shared" si="13"/>
        <v>1548062.6300000001</v>
      </c>
      <c r="AN76" s="16">
        <f t="shared" si="14"/>
        <v>-113348.84000000008</v>
      </c>
    </row>
    <row r="77" spans="1:40" x14ac:dyDescent="0.2">
      <c r="A77" t="s">
        <v>294</v>
      </c>
      <c r="B77" t="s">
        <v>4</v>
      </c>
      <c r="C77" s="74">
        <v>4468</v>
      </c>
      <c r="D77" s="74" t="s">
        <v>679</v>
      </c>
      <c r="E77" s="56" t="s">
        <v>1579</v>
      </c>
      <c r="F77" s="126">
        <v>372525.75</v>
      </c>
      <c r="G77" s="126">
        <v>78900</v>
      </c>
      <c r="H77" s="126">
        <v>299644.95</v>
      </c>
      <c r="I77" s="56">
        <v>519070.02</v>
      </c>
      <c r="J77" s="56">
        <v>268159.78000000003</v>
      </c>
      <c r="S77" s="56">
        <v>-860635.03</v>
      </c>
      <c r="T77" s="56">
        <v>2484321.89</v>
      </c>
      <c r="W77" s="100">
        <v>1428445.39</v>
      </c>
      <c r="Y77" s="100">
        <v>1104.53</v>
      </c>
      <c r="Z77" s="100">
        <v>528880</v>
      </c>
      <c r="AB77" s="127">
        <v>1202982</v>
      </c>
      <c r="AD77" s="127">
        <v>2444</v>
      </c>
      <c r="AE77" s="127">
        <v>682235.96</v>
      </c>
      <c r="AF77" s="127">
        <v>138082.32</v>
      </c>
      <c r="AI77" s="98">
        <f t="shared" si="10"/>
        <v>751070.7</v>
      </c>
      <c r="AJ77" s="44">
        <f t="shared" si="9"/>
        <v>0</v>
      </c>
      <c r="AK77" s="104">
        <f t="shared" si="11"/>
        <v>751070.7</v>
      </c>
      <c r="AL77" s="105">
        <f t="shared" si="12"/>
        <v>1958429.92</v>
      </c>
      <c r="AM77" s="29">
        <f t="shared" si="13"/>
        <v>2025744.28</v>
      </c>
      <c r="AN77" s="16">
        <f t="shared" si="14"/>
        <v>-67314.360000000102</v>
      </c>
    </row>
    <row r="78" spans="1:40" x14ac:dyDescent="0.2">
      <c r="A78" t="s">
        <v>294</v>
      </c>
      <c r="B78" t="s">
        <v>4</v>
      </c>
      <c r="C78" s="74">
        <v>1481</v>
      </c>
      <c r="D78" s="74" t="s">
        <v>680</v>
      </c>
      <c r="E78" s="56" t="s">
        <v>1587</v>
      </c>
      <c r="F78" s="126">
        <v>132266.42000000001</v>
      </c>
      <c r="G78" s="126">
        <v>10280</v>
      </c>
      <c r="H78" s="126">
        <v>46405.09</v>
      </c>
      <c r="I78" s="56">
        <v>335697.93</v>
      </c>
      <c r="J78" s="56">
        <v>31200.13</v>
      </c>
      <c r="R78" s="56">
        <v>-855969.29</v>
      </c>
      <c r="T78" s="56">
        <v>1412549.96</v>
      </c>
      <c r="W78" s="100">
        <v>680253.13</v>
      </c>
      <c r="Y78" s="100">
        <v>198.22</v>
      </c>
      <c r="Z78" s="100">
        <v>649260</v>
      </c>
      <c r="AB78" s="127">
        <v>849820</v>
      </c>
      <c r="AE78" s="127">
        <v>250119.2</v>
      </c>
      <c r="AF78" s="127">
        <v>155639.25</v>
      </c>
      <c r="AI78" s="98">
        <f t="shared" si="10"/>
        <v>188951.51</v>
      </c>
      <c r="AJ78" s="44">
        <f t="shared" si="9"/>
        <v>0</v>
      </c>
      <c r="AK78" s="104">
        <f t="shared" si="11"/>
        <v>188951.51</v>
      </c>
      <c r="AL78" s="105">
        <f t="shared" si="12"/>
        <v>1329711.3500000001</v>
      </c>
      <c r="AM78" s="29">
        <f t="shared" si="13"/>
        <v>1255578.45</v>
      </c>
      <c r="AN78" s="16">
        <f t="shared" si="14"/>
        <v>74132.90000000014</v>
      </c>
    </row>
    <row r="79" spans="1:40" x14ac:dyDescent="0.2">
      <c r="A79" t="s">
        <v>294</v>
      </c>
      <c r="B79" t="s">
        <v>4</v>
      </c>
      <c r="C79" s="74">
        <v>2622</v>
      </c>
      <c r="D79" s="74" t="s">
        <v>681</v>
      </c>
      <c r="E79" s="56" t="s">
        <v>1590</v>
      </c>
      <c r="F79" s="126">
        <v>400400.74</v>
      </c>
      <c r="G79" s="126">
        <v>7566.78</v>
      </c>
      <c r="H79" s="126">
        <v>43783.42</v>
      </c>
      <c r="I79" s="56">
        <v>837965.33</v>
      </c>
      <c r="J79" s="56">
        <v>16443.16</v>
      </c>
      <c r="K79" s="278">
        <v>4900</v>
      </c>
      <c r="R79" s="56">
        <v>-4736298.58</v>
      </c>
      <c r="S79" s="56">
        <v>3760058.32</v>
      </c>
      <c r="T79" s="56">
        <v>2368149.29</v>
      </c>
      <c r="U79" s="100">
        <v>900.1</v>
      </c>
      <c r="W79" s="100">
        <v>565044.47999999998</v>
      </c>
      <c r="Z79" s="100">
        <v>912817.5</v>
      </c>
      <c r="AB79" s="127">
        <v>1051077.5</v>
      </c>
      <c r="AE79" s="127">
        <v>389359.42</v>
      </c>
      <c r="AF79" s="127">
        <v>82466.759999999995</v>
      </c>
      <c r="AI79" s="98">
        <f t="shared" si="10"/>
        <v>451750.94</v>
      </c>
      <c r="AJ79" s="44">
        <f t="shared" si="9"/>
        <v>4900</v>
      </c>
      <c r="AK79" s="104">
        <f t="shared" si="11"/>
        <v>446850.94</v>
      </c>
      <c r="AL79" s="105">
        <f t="shared" si="12"/>
        <v>1478762.08</v>
      </c>
      <c r="AM79" s="29">
        <f t="shared" si="13"/>
        <v>1522903.68</v>
      </c>
      <c r="AN79" s="16">
        <f t="shared" si="14"/>
        <v>-44141.59999999986</v>
      </c>
    </row>
    <row r="80" spans="1:40" x14ac:dyDescent="0.2">
      <c r="A80" t="s">
        <v>297</v>
      </c>
      <c r="B80" t="s">
        <v>5</v>
      </c>
      <c r="C80" s="74">
        <v>4703</v>
      </c>
      <c r="D80" s="74" t="s">
        <v>682</v>
      </c>
      <c r="E80" s="56" t="s">
        <v>1580</v>
      </c>
      <c r="F80" s="126">
        <v>463670.63</v>
      </c>
      <c r="G80" s="126">
        <v>0</v>
      </c>
      <c r="H80" s="126">
        <v>25974.11</v>
      </c>
      <c r="I80" s="56">
        <v>543692.9</v>
      </c>
      <c r="J80" s="56">
        <v>381249.26</v>
      </c>
      <c r="L80" s="278">
        <v>26710.639999999999</v>
      </c>
      <c r="S80" s="56">
        <v>-1148789.2</v>
      </c>
      <c r="T80" s="56">
        <v>2500428.33</v>
      </c>
      <c r="W80" s="100">
        <v>1101484.29</v>
      </c>
      <c r="Y80" s="100">
        <v>278.45</v>
      </c>
      <c r="Z80" s="100">
        <v>849700</v>
      </c>
      <c r="AA80" s="100">
        <v>148900</v>
      </c>
      <c r="AB80" s="127">
        <v>1286720</v>
      </c>
      <c r="AD80" s="127">
        <v>6813.86</v>
      </c>
      <c r="AE80" s="127">
        <v>499819.85</v>
      </c>
      <c r="AF80" s="127">
        <v>147533.9</v>
      </c>
      <c r="AI80" s="98">
        <f t="shared" si="10"/>
        <v>489644.74</v>
      </c>
      <c r="AJ80" s="44">
        <f t="shared" si="9"/>
        <v>26710.639999999999</v>
      </c>
      <c r="AK80" s="104">
        <f t="shared" si="11"/>
        <v>462934.1</v>
      </c>
      <c r="AL80" s="105">
        <f t="shared" si="12"/>
        <v>2100362.7400000002</v>
      </c>
      <c r="AM80" s="29">
        <f t="shared" si="13"/>
        <v>1940887.6099999999</v>
      </c>
      <c r="AN80" s="16">
        <f t="shared" si="14"/>
        <v>159475.13000000035</v>
      </c>
    </row>
    <row r="81" spans="1:40" x14ac:dyDescent="0.2">
      <c r="A81" t="s">
        <v>297</v>
      </c>
      <c r="B81" t="s">
        <v>5</v>
      </c>
      <c r="C81" s="74">
        <v>1824</v>
      </c>
      <c r="D81" s="74" t="s">
        <v>683</v>
      </c>
      <c r="E81" s="56" t="s">
        <v>1581</v>
      </c>
      <c r="F81" s="126">
        <v>336658.97</v>
      </c>
      <c r="G81" s="126">
        <v>1118.2</v>
      </c>
      <c r="H81" s="126">
        <v>40848.06</v>
      </c>
      <c r="I81" s="56">
        <v>5</v>
      </c>
      <c r="J81" s="56">
        <v>296475.59999999998</v>
      </c>
      <c r="L81" s="278">
        <v>18620.919999999998</v>
      </c>
      <c r="S81" s="56">
        <v>-1545681.43</v>
      </c>
      <c r="T81" s="56">
        <v>2140561.41</v>
      </c>
      <c r="W81" s="100">
        <v>732934.65</v>
      </c>
      <c r="X81" s="100">
        <v>84975</v>
      </c>
      <c r="Y81" s="100">
        <v>280.20999999999998</v>
      </c>
      <c r="Z81" s="100">
        <v>266720</v>
      </c>
      <c r="AA81" s="100">
        <v>39400</v>
      </c>
      <c r="AB81" s="127">
        <v>687202</v>
      </c>
      <c r="AD81" s="127">
        <v>3940</v>
      </c>
      <c r="AE81" s="127">
        <v>243629.6</v>
      </c>
      <c r="AF81" s="127">
        <v>60168.33</v>
      </c>
      <c r="AI81" s="98">
        <f t="shared" si="10"/>
        <v>378625.23</v>
      </c>
      <c r="AJ81" s="44">
        <f t="shared" si="9"/>
        <v>18620.919999999998</v>
      </c>
      <c r="AK81" s="104">
        <f t="shared" si="11"/>
        <v>360004.31</v>
      </c>
      <c r="AL81" s="105">
        <f t="shared" si="12"/>
        <v>1124309.8599999999</v>
      </c>
      <c r="AM81" s="29">
        <f t="shared" si="13"/>
        <v>994939.92999999993</v>
      </c>
      <c r="AN81" s="16">
        <f t="shared" si="14"/>
        <v>129369.92999999993</v>
      </c>
    </row>
    <row r="82" spans="1:40" x14ac:dyDescent="0.2">
      <c r="A82" t="s">
        <v>297</v>
      </c>
      <c r="B82" t="s">
        <v>5</v>
      </c>
      <c r="C82" s="74">
        <v>4449</v>
      </c>
      <c r="D82" s="74" t="s">
        <v>684</v>
      </c>
      <c r="E82" s="56" t="s">
        <v>1582</v>
      </c>
      <c r="F82" s="126">
        <v>589421.54</v>
      </c>
      <c r="G82" s="126">
        <v>0</v>
      </c>
      <c r="H82" s="126">
        <v>36780.78</v>
      </c>
      <c r="I82" s="56">
        <v>950492.69</v>
      </c>
      <c r="J82" s="56">
        <v>706059.19</v>
      </c>
      <c r="L82" s="278">
        <v>23850</v>
      </c>
      <c r="O82" s="278">
        <v>0</v>
      </c>
      <c r="Q82" s="56">
        <v>0</v>
      </c>
      <c r="S82" s="56">
        <v>-133342.57999999999</v>
      </c>
      <c r="T82" s="56">
        <v>2191938.59</v>
      </c>
      <c r="W82" s="100">
        <v>1282049.22</v>
      </c>
      <c r="X82" s="100">
        <v>180650</v>
      </c>
      <c r="Y82" s="100">
        <v>562.89</v>
      </c>
      <c r="Z82" s="100">
        <v>831790</v>
      </c>
      <c r="AA82" s="100">
        <v>110000</v>
      </c>
      <c r="AB82" s="127">
        <v>1336878.02</v>
      </c>
      <c r="AE82" s="127">
        <v>457135.87</v>
      </c>
      <c r="AF82" s="127">
        <v>240414.03</v>
      </c>
      <c r="AI82" s="98">
        <f t="shared" si="10"/>
        <v>626202.32000000007</v>
      </c>
      <c r="AJ82" s="44">
        <f t="shared" si="9"/>
        <v>23850</v>
      </c>
      <c r="AK82" s="104">
        <f t="shared" si="11"/>
        <v>602352.32000000007</v>
      </c>
      <c r="AL82" s="105">
        <f t="shared" si="12"/>
        <v>2405052.11</v>
      </c>
      <c r="AM82" s="29">
        <f t="shared" si="13"/>
        <v>2034427.9200000002</v>
      </c>
      <c r="AN82" s="16">
        <f t="shared" si="14"/>
        <v>370624.18999999971</v>
      </c>
    </row>
    <row r="83" spans="1:40" x14ac:dyDescent="0.2">
      <c r="A83" t="s">
        <v>297</v>
      </c>
      <c r="B83" t="s">
        <v>5</v>
      </c>
      <c r="C83" s="74">
        <v>4777</v>
      </c>
      <c r="D83" s="74" t="s">
        <v>685</v>
      </c>
      <c r="E83" s="56" t="s">
        <v>1583</v>
      </c>
      <c r="F83" s="126">
        <v>884475.23</v>
      </c>
      <c r="G83" s="126">
        <v>0</v>
      </c>
      <c r="H83" s="126">
        <v>89238.46</v>
      </c>
      <c r="I83" s="56">
        <v>644715.43000000005</v>
      </c>
      <c r="J83" s="56">
        <v>389534.45</v>
      </c>
      <c r="L83" s="278">
        <v>25503.98</v>
      </c>
      <c r="S83" s="56">
        <v>-2199356.0299999998</v>
      </c>
      <c r="T83" s="56">
        <v>4194803.6500000004</v>
      </c>
      <c r="W83" s="100">
        <v>868274.35</v>
      </c>
      <c r="X83" s="100">
        <v>266700</v>
      </c>
      <c r="Y83" s="100">
        <v>835.58</v>
      </c>
      <c r="Z83" s="100">
        <v>1172610.5</v>
      </c>
      <c r="AA83" s="100">
        <v>148000</v>
      </c>
      <c r="AB83" s="127">
        <v>1494700.5</v>
      </c>
      <c r="AC83" s="127">
        <v>5300</v>
      </c>
      <c r="AD83" s="127">
        <v>18249.54</v>
      </c>
      <c r="AE83" s="127">
        <v>647889.44999999995</v>
      </c>
      <c r="AF83" s="127">
        <v>258491.97</v>
      </c>
      <c r="AI83" s="98">
        <f t="shared" si="10"/>
        <v>973713.69</v>
      </c>
      <c r="AJ83" s="44">
        <f t="shared" si="9"/>
        <v>25503.98</v>
      </c>
      <c r="AK83" s="104">
        <f t="shared" si="11"/>
        <v>948209.71</v>
      </c>
      <c r="AL83" s="105">
        <f t="shared" si="12"/>
        <v>2456420.4300000002</v>
      </c>
      <c r="AM83" s="29">
        <f t="shared" si="13"/>
        <v>2424631.4600000004</v>
      </c>
      <c r="AN83" s="16">
        <f t="shared" si="14"/>
        <v>31788.969999999739</v>
      </c>
    </row>
    <row r="84" spans="1:40" x14ac:dyDescent="0.2">
      <c r="A84" t="s">
        <v>297</v>
      </c>
      <c r="B84" t="s">
        <v>5</v>
      </c>
      <c r="C84" s="74">
        <v>2103</v>
      </c>
      <c r="D84" s="74" t="s">
        <v>686</v>
      </c>
      <c r="E84" s="56" t="s">
        <v>1584</v>
      </c>
      <c r="F84" s="126">
        <v>244751.27</v>
      </c>
      <c r="G84" s="126">
        <v>0</v>
      </c>
      <c r="H84" s="126">
        <v>64409.95</v>
      </c>
      <c r="I84" s="56">
        <v>753149.9</v>
      </c>
      <c r="J84" s="56">
        <v>294539.82</v>
      </c>
      <c r="L84" s="278">
        <v>15450</v>
      </c>
      <c r="Q84" s="56">
        <v>0</v>
      </c>
      <c r="S84" s="56">
        <v>-518538.97</v>
      </c>
      <c r="T84" s="56">
        <v>2119139.65</v>
      </c>
      <c r="W84" s="100">
        <v>678119.49</v>
      </c>
      <c r="X84" s="100">
        <v>0</v>
      </c>
      <c r="Y84" s="100">
        <v>320.62</v>
      </c>
      <c r="Z84" s="100">
        <v>638820</v>
      </c>
      <c r="AA84" s="100">
        <v>72300</v>
      </c>
      <c r="AB84" s="127">
        <v>984728</v>
      </c>
      <c r="AE84" s="127">
        <v>285098.36</v>
      </c>
      <c r="AF84" s="127">
        <v>202280.49</v>
      </c>
      <c r="AI84" s="98">
        <f t="shared" si="10"/>
        <v>309161.21999999997</v>
      </c>
      <c r="AJ84" s="44">
        <f t="shared" si="9"/>
        <v>15450</v>
      </c>
      <c r="AK84" s="104">
        <f t="shared" si="11"/>
        <v>293711.21999999997</v>
      </c>
      <c r="AL84" s="105">
        <f t="shared" si="12"/>
        <v>1389560.1099999999</v>
      </c>
      <c r="AM84" s="29">
        <f t="shared" si="13"/>
        <v>1472106.8499999999</v>
      </c>
      <c r="AN84" s="16">
        <f t="shared" si="14"/>
        <v>-82546.739999999991</v>
      </c>
    </row>
    <row r="85" spans="1:40" x14ac:dyDescent="0.2">
      <c r="A85" t="s">
        <v>297</v>
      </c>
      <c r="B85" t="s">
        <v>5</v>
      </c>
      <c r="C85" s="74">
        <v>5166</v>
      </c>
      <c r="D85" s="74" t="s">
        <v>687</v>
      </c>
      <c r="E85" s="56" t="s">
        <v>1585</v>
      </c>
      <c r="F85" s="126">
        <v>1002111.69</v>
      </c>
      <c r="G85" s="126">
        <v>0</v>
      </c>
      <c r="H85" s="126">
        <v>53439.53</v>
      </c>
      <c r="I85" s="56">
        <v>344140.89</v>
      </c>
      <c r="J85" s="56">
        <v>501838.21</v>
      </c>
      <c r="L85" s="278">
        <v>22264.83</v>
      </c>
      <c r="S85" s="56">
        <v>601677.84</v>
      </c>
      <c r="T85" s="56">
        <v>1096893.17</v>
      </c>
      <c r="W85" s="100">
        <v>1029712.21</v>
      </c>
      <c r="X85" s="100">
        <v>511000</v>
      </c>
      <c r="Y85" s="100">
        <v>736</v>
      </c>
      <c r="Z85" s="100">
        <v>1053700</v>
      </c>
      <c r="AA85" s="100">
        <v>143800</v>
      </c>
      <c r="AB85" s="127">
        <v>1433030</v>
      </c>
      <c r="AC85" s="127">
        <v>9991</v>
      </c>
      <c r="AE85" s="127">
        <v>598808.59</v>
      </c>
      <c r="AF85" s="127">
        <v>209803.14</v>
      </c>
      <c r="AI85" s="98">
        <f t="shared" si="10"/>
        <v>1055551.22</v>
      </c>
      <c r="AJ85" s="44">
        <f t="shared" si="9"/>
        <v>22264.83</v>
      </c>
      <c r="AK85" s="104">
        <f t="shared" si="11"/>
        <v>1033286.39</v>
      </c>
      <c r="AL85" s="105">
        <f t="shared" si="12"/>
        <v>2738948.21</v>
      </c>
      <c r="AM85" s="29">
        <f t="shared" si="13"/>
        <v>2251632.73</v>
      </c>
      <c r="AN85" s="16">
        <f t="shared" si="14"/>
        <v>487315.48</v>
      </c>
    </row>
    <row r="86" spans="1:40" x14ac:dyDescent="0.2">
      <c r="A86" t="s">
        <v>297</v>
      </c>
      <c r="B86" t="s">
        <v>5</v>
      </c>
      <c r="C86" s="74">
        <v>3557</v>
      </c>
      <c r="D86" s="74" t="s">
        <v>688</v>
      </c>
      <c r="E86" s="56" t="s">
        <v>1586</v>
      </c>
      <c r="F86" s="126">
        <v>734326.07</v>
      </c>
      <c r="G86" s="126">
        <v>24800</v>
      </c>
      <c r="H86" s="126">
        <v>54140.2</v>
      </c>
      <c r="I86" s="56">
        <v>507389.62</v>
      </c>
      <c r="J86" s="56">
        <v>294686.84999999998</v>
      </c>
      <c r="L86" s="278">
        <v>24582.95</v>
      </c>
      <c r="S86" s="56">
        <v>-1579172.22</v>
      </c>
      <c r="T86" s="56">
        <v>3207738.11</v>
      </c>
      <c r="W86" s="100">
        <v>730238.43</v>
      </c>
      <c r="X86" s="100">
        <v>150575</v>
      </c>
      <c r="Y86" s="100">
        <v>879.21</v>
      </c>
      <c r="Z86" s="100">
        <v>1036590</v>
      </c>
      <c r="AA86" s="100">
        <v>136000</v>
      </c>
      <c r="AB86" s="127">
        <v>1251545</v>
      </c>
      <c r="AE86" s="127">
        <v>575033.25</v>
      </c>
      <c r="AF86" s="127">
        <v>230381.49</v>
      </c>
      <c r="AH86" s="127">
        <v>2000</v>
      </c>
      <c r="AI86" s="98">
        <f t="shared" si="10"/>
        <v>813266.2699999999</v>
      </c>
      <c r="AJ86" s="44">
        <f t="shared" si="9"/>
        <v>24582.95</v>
      </c>
      <c r="AK86" s="104">
        <f t="shared" si="11"/>
        <v>788683.32</v>
      </c>
      <c r="AL86" s="105">
        <f t="shared" si="12"/>
        <v>2054282.6400000001</v>
      </c>
      <c r="AM86" s="29">
        <f t="shared" si="13"/>
        <v>2058959.74</v>
      </c>
      <c r="AN86" s="16">
        <f t="shared" si="14"/>
        <v>-4677.0999999998603</v>
      </c>
    </row>
  </sheetData>
  <autoFilter ref="A1:AN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1"/>
  <sheetViews>
    <sheetView topLeftCell="AE1" zoomScale="50" zoomScaleNormal="50" workbookViewId="0">
      <selection activeCell="AH1" sqref="A1:AH1048576"/>
    </sheetView>
  </sheetViews>
  <sheetFormatPr defaultRowHeight="14.25" x14ac:dyDescent="0.2"/>
  <cols>
    <col min="1" max="1" width="60.25" style="270" bestFit="1" customWidth="1"/>
    <col min="2" max="2" width="31.875" style="279" bestFit="1" customWidth="1"/>
    <col min="3" max="3" width="31" style="279" bestFit="1" customWidth="1"/>
    <col min="4" max="4" width="22.75" style="279" bestFit="1" customWidth="1"/>
    <col min="5" max="5" width="22.5" style="279" bestFit="1" customWidth="1"/>
    <col min="6" max="6" width="15" style="270" bestFit="1" customWidth="1"/>
    <col min="7" max="7" width="17" style="270" bestFit="1" customWidth="1"/>
    <col min="8" max="8" width="20.375" style="270" bestFit="1" customWidth="1"/>
    <col min="9" max="9" width="16.625" style="270" bestFit="1" customWidth="1"/>
    <col min="10" max="10" width="18.875" style="270" bestFit="1" customWidth="1"/>
    <col min="11" max="11" width="18.125" style="278" bestFit="1" customWidth="1"/>
    <col min="12" max="13" width="20.125" style="278" bestFit="1" customWidth="1"/>
    <col min="14" max="14" width="22.375" style="278" bestFit="1" customWidth="1"/>
    <col min="15" max="15" width="26.5" style="270" bestFit="1" customWidth="1"/>
    <col min="16" max="16" width="26.625" style="270" bestFit="1" customWidth="1"/>
    <col min="17" max="17" width="15" style="270" bestFit="1" customWidth="1"/>
    <col min="18" max="18" width="41.125" style="270" bestFit="1" customWidth="1"/>
    <col min="19" max="19" width="42.875" style="100" bestFit="1" customWidth="1"/>
    <col min="20" max="20" width="43.625" style="100" bestFit="1" customWidth="1"/>
    <col min="21" max="21" width="27.75" style="100" bestFit="1" customWidth="1"/>
    <col min="22" max="22" width="53.125" style="100" bestFit="1" customWidth="1"/>
    <col min="23" max="23" width="29.75" style="100" bestFit="1" customWidth="1"/>
    <col min="24" max="24" width="14.625" style="100" bestFit="1" customWidth="1"/>
    <col min="25" max="25" width="19.125" style="100" bestFit="1" customWidth="1"/>
    <col min="26" max="26" width="25.5" style="127" bestFit="1" customWidth="1"/>
    <col min="27" max="27" width="23.875" style="127" bestFit="1" customWidth="1"/>
    <col min="28" max="28" width="41" style="127" bestFit="1" customWidth="1"/>
    <col min="29" max="29" width="29.625" style="127" bestFit="1" customWidth="1"/>
    <col min="30" max="30" width="21.5" style="127" bestFit="1" customWidth="1"/>
    <col min="31" max="31" width="25.5" style="127" bestFit="1" customWidth="1"/>
    <col min="32" max="32" width="30.375" style="127" bestFit="1" customWidth="1"/>
    <col min="33" max="33" width="38" style="127" bestFit="1" customWidth="1"/>
    <col min="34" max="34" width="31.875" style="127" bestFit="1" customWidth="1"/>
    <col min="35" max="16384" width="9" style="270"/>
  </cols>
  <sheetData>
    <row r="1" spans="1:34" x14ac:dyDescent="0.2">
      <c r="A1" s="276" t="s">
        <v>591</v>
      </c>
      <c r="B1" s="280" t="s">
        <v>1440</v>
      </c>
      <c r="C1" s="280" t="s">
        <v>1441</v>
      </c>
      <c r="D1" s="280" t="s">
        <v>1442</v>
      </c>
      <c r="E1" s="280" t="s">
        <v>1443</v>
      </c>
      <c r="F1" s="276" t="s">
        <v>1592</v>
      </c>
      <c r="G1" s="276" t="s">
        <v>1444</v>
      </c>
      <c r="H1" s="276" t="s">
        <v>1445</v>
      </c>
      <c r="I1" s="276" t="s">
        <v>1446</v>
      </c>
      <c r="J1" s="276" t="s">
        <v>1593</v>
      </c>
      <c r="K1" s="281" t="s">
        <v>1447</v>
      </c>
      <c r="L1" s="281" t="s">
        <v>1448</v>
      </c>
      <c r="M1" s="281" t="s">
        <v>1449</v>
      </c>
      <c r="N1" s="281" t="s">
        <v>1450</v>
      </c>
      <c r="O1" s="276" t="s">
        <v>1451</v>
      </c>
      <c r="P1" s="276" t="s">
        <v>1452</v>
      </c>
      <c r="Q1" s="276" t="s">
        <v>1453</v>
      </c>
      <c r="R1" s="276" t="s">
        <v>1454</v>
      </c>
      <c r="S1" s="54" t="s">
        <v>1456</v>
      </c>
      <c r="T1" s="54" t="s">
        <v>1457</v>
      </c>
      <c r="U1" s="54" t="s">
        <v>1458</v>
      </c>
      <c r="V1" s="54" t="s">
        <v>1594</v>
      </c>
      <c r="W1" s="54" t="s">
        <v>1459</v>
      </c>
      <c r="X1" s="54" t="s">
        <v>1595</v>
      </c>
      <c r="Y1" s="54" t="s">
        <v>1460</v>
      </c>
      <c r="Z1" s="275" t="s">
        <v>1461</v>
      </c>
      <c r="AA1" s="275" t="s">
        <v>1596</v>
      </c>
      <c r="AB1" s="275" t="s">
        <v>1462</v>
      </c>
      <c r="AC1" s="275" t="s">
        <v>1463</v>
      </c>
      <c r="AD1" s="275" t="s">
        <v>1464</v>
      </c>
      <c r="AE1" s="275" t="s">
        <v>1465</v>
      </c>
      <c r="AF1" s="275" t="s">
        <v>1597</v>
      </c>
      <c r="AG1" s="275" t="s">
        <v>1467</v>
      </c>
      <c r="AH1" s="275" t="s">
        <v>1468</v>
      </c>
    </row>
    <row r="2" spans="1:34" x14ac:dyDescent="0.2">
      <c r="A2" s="276" t="s">
        <v>592</v>
      </c>
      <c r="B2" s="280" t="s">
        <v>1469</v>
      </c>
      <c r="C2" s="280" t="s">
        <v>1470</v>
      </c>
      <c r="D2" s="280" t="s">
        <v>1471</v>
      </c>
      <c r="E2" s="280" t="s">
        <v>1472</v>
      </c>
      <c r="F2" s="276" t="s">
        <v>1598</v>
      </c>
      <c r="G2" s="276" t="s">
        <v>1473</v>
      </c>
      <c r="H2" s="276" t="s">
        <v>1474</v>
      </c>
      <c r="I2" s="276" t="s">
        <v>1475</v>
      </c>
      <c r="J2" s="276" t="s">
        <v>1599</v>
      </c>
      <c r="K2" s="281" t="s">
        <v>1476</v>
      </c>
      <c r="L2" s="281" t="s">
        <v>1477</v>
      </c>
      <c r="M2" s="281" t="s">
        <v>1478</v>
      </c>
      <c r="N2" s="281" t="s">
        <v>1479</v>
      </c>
      <c r="O2" s="276" t="s">
        <v>1480</v>
      </c>
      <c r="P2" s="276" t="s">
        <v>1481</v>
      </c>
      <c r="Q2" s="276" t="s">
        <v>1482</v>
      </c>
      <c r="R2" s="276" t="s">
        <v>1483</v>
      </c>
      <c r="S2" s="54" t="s">
        <v>1485</v>
      </c>
      <c r="T2" s="54" t="s">
        <v>1486</v>
      </c>
      <c r="U2" s="54" t="s">
        <v>1487</v>
      </c>
      <c r="V2" s="54" t="s">
        <v>1600</v>
      </c>
      <c r="W2" s="54" t="s">
        <v>1488</v>
      </c>
      <c r="X2" s="54" t="s">
        <v>1601</v>
      </c>
      <c r="Y2" s="54" t="s">
        <v>1489</v>
      </c>
      <c r="Z2" s="275" t="s">
        <v>1490</v>
      </c>
      <c r="AA2" s="275" t="s">
        <v>1602</v>
      </c>
      <c r="AB2" s="275" t="s">
        <v>1491</v>
      </c>
      <c r="AC2" s="275" t="s">
        <v>1492</v>
      </c>
      <c r="AD2" s="275" t="s">
        <v>1493</v>
      </c>
      <c r="AE2" s="275" t="s">
        <v>1494</v>
      </c>
      <c r="AF2" s="275" t="s">
        <v>1603</v>
      </c>
      <c r="AG2" s="275" t="s">
        <v>1496</v>
      </c>
      <c r="AH2" s="275" t="s">
        <v>1497</v>
      </c>
    </row>
    <row r="3" spans="1:34" x14ac:dyDescent="0.2">
      <c r="A3" s="276" t="s">
        <v>593</v>
      </c>
      <c r="B3" s="280">
        <v>123491131.8</v>
      </c>
      <c r="C3" s="280">
        <v>19770983.510000002</v>
      </c>
      <c r="D3" s="280">
        <v>31851466.370000001</v>
      </c>
      <c r="E3" s="280">
        <v>95614</v>
      </c>
      <c r="F3" s="276">
        <v>0</v>
      </c>
      <c r="G3" s="276">
        <v>200353058.06999999</v>
      </c>
      <c r="H3" s="276">
        <v>95693547.659999996</v>
      </c>
      <c r="I3" s="276">
        <v>0</v>
      </c>
      <c r="J3" s="276">
        <v>0</v>
      </c>
      <c r="K3" s="281">
        <v>3003928.6</v>
      </c>
      <c r="L3" s="281">
        <v>16501105.310000001</v>
      </c>
      <c r="M3" s="281">
        <v>4557912.32</v>
      </c>
      <c r="N3" s="281">
        <v>1221428.6599999999</v>
      </c>
      <c r="O3" s="276">
        <v>6056966.7199999997</v>
      </c>
      <c r="P3" s="276">
        <v>-5721367.46</v>
      </c>
      <c r="Q3" s="276">
        <v>-9072734.2300000004</v>
      </c>
      <c r="R3" s="276">
        <v>517306959.77999997</v>
      </c>
      <c r="S3" s="54">
        <v>266060431.18000001</v>
      </c>
      <c r="T3" s="54">
        <v>15902714.380000001</v>
      </c>
      <c r="U3" s="54">
        <v>236175.68</v>
      </c>
      <c r="V3" s="54">
        <v>579296.44999999995</v>
      </c>
      <c r="W3" s="54">
        <v>255431174.58000001</v>
      </c>
      <c r="X3" s="54">
        <v>2000</v>
      </c>
      <c r="Y3" s="54">
        <v>51097204.770000003</v>
      </c>
      <c r="Z3" s="275">
        <v>364802576.31</v>
      </c>
      <c r="AA3" s="275">
        <v>14950</v>
      </c>
      <c r="AB3" s="275">
        <v>634802.4</v>
      </c>
      <c r="AC3" s="275">
        <v>162148</v>
      </c>
      <c r="AD3" s="275">
        <v>161240534.53</v>
      </c>
      <c r="AE3" s="275">
        <v>43421568.039999999</v>
      </c>
      <c r="AF3" s="275">
        <v>1399067.65</v>
      </c>
      <c r="AG3" s="275">
        <v>196549.44</v>
      </c>
      <c r="AH3" s="275">
        <v>1883688.44</v>
      </c>
    </row>
    <row r="4" spans="1:34" x14ac:dyDescent="0.2">
      <c r="A4" s="276" t="s">
        <v>12</v>
      </c>
      <c r="B4" s="280">
        <v>44838.11</v>
      </c>
      <c r="C4" s="280"/>
      <c r="D4" s="280">
        <v>3312</v>
      </c>
      <c r="E4" s="280"/>
      <c r="F4" s="276"/>
      <c r="G4" s="276">
        <v>503657.95</v>
      </c>
      <c r="H4" s="276">
        <v>437400.26</v>
      </c>
      <c r="I4" s="276"/>
      <c r="J4" s="276"/>
      <c r="K4" s="281"/>
      <c r="L4" s="281"/>
      <c r="M4" s="281"/>
      <c r="N4" s="281">
        <v>32990</v>
      </c>
      <c r="O4" s="276"/>
      <c r="P4" s="276"/>
      <c r="Q4" s="276"/>
      <c r="R4" s="276">
        <v>2280907.04</v>
      </c>
      <c r="S4" s="54"/>
      <c r="T4" s="54"/>
      <c r="U4" s="54">
        <v>11028.29</v>
      </c>
      <c r="V4" s="54"/>
      <c r="W4" s="54">
        <v>1535768.5</v>
      </c>
      <c r="X4" s="54"/>
      <c r="Y4" s="54">
        <v>303828.39</v>
      </c>
      <c r="Z4" s="275">
        <v>1543578.5</v>
      </c>
      <c r="AA4" s="275"/>
      <c r="AB4" s="275">
        <v>16828.400000000001</v>
      </c>
      <c r="AC4" s="275"/>
      <c r="AD4" s="275">
        <v>306744.63</v>
      </c>
      <c r="AE4" s="275">
        <v>143213.79</v>
      </c>
      <c r="AF4" s="275"/>
      <c r="AG4" s="275"/>
      <c r="AH4" s="275"/>
    </row>
    <row r="5" spans="1:34" x14ac:dyDescent="0.2">
      <c r="A5" s="276" t="s">
        <v>1604</v>
      </c>
      <c r="B5" s="280">
        <v>19593.900000000001</v>
      </c>
      <c r="C5" s="280">
        <v>12000</v>
      </c>
      <c r="D5" s="280">
        <v>0</v>
      </c>
      <c r="E5" s="280">
        <v>0</v>
      </c>
      <c r="F5" s="276"/>
      <c r="G5" s="276">
        <v>3988667.57</v>
      </c>
      <c r="H5" s="276">
        <v>6168.5</v>
      </c>
      <c r="I5" s="276"/>
      <c r="J5" s="276"/>
      <c r="K5" s="281">
        <v>27350</v>
      </c>
      <c r="L5" s="281">
        <v>7453.75</v>
      </c>
      <c r="M5" s="281"/>
      <c r="N5" s="281">
        <v>0</v>
      </c>
      <c r="O5" s="276"/>
      <c r="P5" s="276"/>
      <c r="Q5" s="276">
        <v>-1175873.6200000001</v>
      </c>
      <c r="R5" s="276">
        <v>4905540</v>
      </c>
      <c r="S5" s="54"/>
      <c r="T5" s="54"/>
      <c r="U5" s="54">
        <v>8.4600000000000009</v>
      </c>
      <c r="V5" s="54"/>
      <c r="W5" s="54">
        <v>849150</v>
      </c>
      <c r="X5" s="54"/>
      <c r="Y5" s="54">
        <v>1019540.3</v>
      </c>
      <c r="Z5" s="275">
        <v>939650</v>
      </c>
      <c r="AA5" s="275">
        <v>14950</v>
      </c>
      <c r="AB5" s="275"/>
      <c r="AC5" s="275"/>
      <c r="AD5" s="275">
        <v>494913.86</v>
      </c>
      <c r="AE5" s="275">
        <v>157225.06</v>
      </c>
      <c r="AF5" s="275"/>
      <c r="AG5" s="275"/>
      <c r="AH5" s="275"/>
    </row>
    <row r="6" spans="1:34" x14ac:dyDescent="0.2">
      <c r="A6" s="276" t="s">
        <v>1425</v>
      </c>
      <c r="B6" s="280">
        <v>37908.910000000003</v>
      </c>
      <c r="C6" s="280">
        <v>36520.71</v>
      </c>
      <c r="D6" s="280"/>
      <c r="E6" s="280">
        <v>44120</v>
      </c>
      <c r="F6" s="276"/>
      <c r="G6" s="276">
        <v>1</v>
      </c>
      <c r="H6" s="276">
        <v>2</v>
      </c>
      <c r="I6" s="276"/>
      <c r="J6" s="276"/>
      <c r="K6" s="281"/>
      <c r="L6" s="281">
        <v>85567.33</v>
      </c>
      <c r="M6" s="281"/>
      <c r="N6" s="281">
        <v>10004.43</v>
      </c>
      <c r="O6" s="276"/>
      <c r="P6" s="276"/>
      <c r="Q6" s="276">
        <v>-120486.21</v>
      </c>
      <c r="R6" s="276">
        <v>180573.14</v>
      </c>
      <c r="S6" s="54"/>
      <c r="T6" s="54"/>
      <c r="U6" s="54">
        <v>98.18</v>
      </c>
      <c r="V6" s="54"/>
      <c r="W6" s="54">
        <v>6447504.1200000001</v>
      </c>
      <c r="X6" s="54"/>
      <c r="Y6" s="54">
        <v>168307.61</v>
      </c>
      <c r="Z6" s="275">
        <v>6506453.1200000001</v>
      </c>
      <c r="AA6" s="275"/>
      <c r="AB6" s="275"/>
      <c r="AC6" s="275"/>
      <c r="AD6" s="275">
        <v>146562.85999999999</v>
      </c>
      <c r="AE6" s="275"/>
      <c r="AF6" s="275"/>
      <c r="AG6" s="275"/>
      <c r="AH6" s="275"/>
    </row>
    <row r="7" spans="1:34" x14ac:dyDescent="0.2">
      <c r="A7" s="276" t="s">
        <v>14</v>
      </c>
      <c r="B7" s="280">
        <v>257380.43</v>
      </c>
      <c r="C7" s="280">
        <v>15000</v>
      </c>
      <c r="D7" s="280"/>
      <c r="E7" s="280"/>
      <c r="F7" s="276"/>
      <c r="G7" s="276">
        <v>677828.45</v>
      </c>
      <c r="H7" s="276">
        <v>527373.89</v>
      </c>
      <c r="I7" s="276"/>
      <c r="J7" s="276"/>
      <c r="K7" s="281"/>
      <c r="L7" s="281"/>
      <c r="M7" s="281"/>
      <c r="N7" s="281">
        <v>0</v>
      </c>
      <c r="O7" s="276"/>
      <c r="P7" s="276"/>
      <c r="Q7" s="276">
        <v>-1647942.57</v>
      </c>
      <c r="R7" s="276">
        <v>3116375.39</v>
      </c>
      <c r="S7" s="54">
        <v>2925.61</v>
      </c>
      <c r="T7" s="54"/>
      <c r="U7" s="54">
        <v>160.4</v>
      </c>
      <c r="V7" s="54"/>
      <c r="W7" s="54">
        <v>973691.4</v>
      </c>
      <c r="X7" s="54"/>
      <c r="Y7" s="54">
        <v>802222.04</v>
      </c>
      <c r="Z7" s="275">
        <v>1435256.93</v>
      </c>
      <c r="AA7" s="275"/>
      <c r="AB7" s="275"/>
      <c r="AC7" s="275"/>
      <c r="AD7" s="275">
        <v>62896.51</v>
      </c>
      <c r="AE7" s="275">
        <v>244836.06</v>
      </c>
      <c r="AF7" s="275"/>
      <c r="AG7" s="275"/>
      <c r="AH7" s="275"/>
    </row>
    <row r="8" spans="1:34" x14ac:dyDescent="0.2">
      <c r="A8" s="276" t="s">
        <v>15</v>
      </c>
      <c r="B8" s="280">
        <v>188710.63</v>
      </c>
      <c r="C8" s="280">
        <v>0</v>
      </c>
      <c r="D8" s="280">
        <v>128026</v>
      </c>
      <c r="E8" s="280">
        <v>0</v>
      </c>
      <c r="F8" s="276">
        <v>0</v>
      </c>
      <c r="G8" s="276">
        <v>246015.24</v>
      </c>
      <c r="H8" s="276">
        <v>367268.6</v>
      </c>
      <c r="I8" s="276">
        <v>0</v>
      </c>
      <c r="J8" s="276">
        <v>0</v>
      </c>
      <c r="K8" s="281">
        <v>0</v>
      </c>
      <c r="L8" s="281">
        <v>0</v>
      </c>
      <c r="M8" s="281">
        <v>0</v>
      </c>
      <c r="N8" s="281">
        <v>-1356887.65</v>
      </c>
      <c r="O8" s="276">
        <v>0</v>
      </c>
      <c r="P8" s="276">
        <v>2351172.4700000002</v>
      </c>
      <c r="Q8" s="276">
        <v>-3794489.13</v>
      </c>
      <c r="R8" s="276">
        <v>2450442</v>
      </c>
      <c r="S8" s="54"/>
      <c r="T8" s="54"/>
      <c r="U8" s="54">
        <v>397.2</v>
      </c>
      <c r="V8" s="54"/>
      <c r="W8" s="54">
        <v>1063251</v>
      </c>
      <c r="X8" s="54"/>
      <c r="Y8" s="54">
        <v>2075237.76</v>
      </c>
      <c r="Z8" s="275">
        <v>1314048.5</v>
      </c>
      <c r="AA8" s="275"/>
      <c r="AB8" s="275"/>
      <c r="AC8" s="275"/>
      <c r="AD8" s="275">
        <v>351631.26</v>
      </c>
      <c r="AE8" s="275">
        <v>193423.42</v>
      </c>
      <c r="AF8" s="275"/>
      <c r="AG8" s="275"/>
      <c r="AH8" s="275"/>
    </row>
    <row r="9" spans="1:34" x14ac:dyDescent="0.2">
      <c r="A9" s="276" t="s">
        <v>16</v>
      </c>
      <c r="B9" s="280">
        <v>135284.72</v>
      </c>
      <c r="C9" s="280"/>
      <c r="D9" s="280">
        <v>10000</v>
      </c>
      <c r="E9" s="280"/>
      <c r="F9" s="276"/>
      <c r="G9" s="276">
        <v>714667.56</v>
      </c>
      <c r="H9" s="276">
        <v>253555.31</v>
      </c>
      <c r="I9" s="276"/>
      <c r="J9" s="276"/>
      <c r="K9" s="281">
        <v>0</v>
      </c>
      <c r="L9" s="281">
        <v>3800</v>
      </c>
      <c r="M9" s="281"/>
      <c r="N9" s="281">
        <v>0</v>
      </c>
      <c r="O9" s="276"/>
      <c r="P9" s="276"/>
      <c r="Q9" s="276"/>
      <c r="R9" s="276">
        <v>412000</v>
      </c>
      <c r="S9" s="54"/>
      <c r="T9" s="54"/>
      <c r="U9" s="54">
        <v>34.72</v>
      </c>
      <c r="V9" s="54"/>
      <c r="W9" s="54">
        <v>2332415</v>
      </c>
      <c r="X9" s="54">
        <v>2000</v>
      </c>
      <c r="Y9" s="54">
        <v>637893</v>
      </c>
      <c r="Z9" s="275">
        <v>2233315</v>
      </c>
      <c r="AA9" s="275"/>
      <c r="AB9" s="275"/>
      <c r="AC9" s="275"/>
      <c r="AD9" s="275">
        <v>594751</v>
      </c>
      <c r="AE9" s="275">
        <v>147737.5</v>
      </c>
      <c r="AF9" s="275"/>
      <c r="AG9" s="275"/>
      <c r="AH9" s="275"/>
    </row>
    <row r="10" spans="1:34" x14ac:dyDescent="0.2">
      <c r="A10" s="276" t="s">
        <v>1605</v>
      </c>
      <c r="B10" s="280">
        <v>922823.9</v>
      </c>
      <c r="C10" s="280">
        <v>209679.95</v>
      </c>
      <c r="D10" s="280">
        <v>400777.05</v>
      </c>
      <c r="E10" s="280"/>
      <c r="F10" s="276"/>
      <c r="G10" s="276">
        <v>105802</v>
      </c>
      <c r="H10" s="276">
        <v>892060.62</v>
      </c>
      <c r="I10" s="276"/>
      <c r="J10" s="276"/>
      <c r="K10" s="281">
        <v>8500</v>
      </c>
      <c r="L10" s="281">
        <v>109709.73</v>
      </c>
      <c r="M10" s="281">
        <v>57156.9</v>
      </c>
      <c r="N10" s="281"/>
      <c r="O10" s="276"/>
      <c r="P10" s="276"/>
      <c r="Q10" s="276">
        <v>224318.56</v>
      </c>
      <c r="R10" s="276">
        <v>1691218.36</v>
      </c>
      <c r="S10" s="54">
        <v>1050916.8600000001</v>
      </c>
      <c r="T10" s="54"/>
      <c r="U10" s="54">
        <v>1724.58</v>
      </c>
      <c r="V10" s="54"/>
      <c r="W10" s="54">
        <v>1966711.5</v>
      </c>
      <c r="X10" s="54"/>
      <c r="Y10" s="54">
        <v>993778</v>
      </c>
      <c r="Z10" s="275">
        <v>2265719.5</v>
      </c>
      <c r="AA10" s="275"/>
      <c r="AB10" s="275"/>
      <c r="AC10" s="275"/>
      <c r="AD10" s="275">
        <v>893751.26</v>
      </c>
      <c r="AE10" s="275">
        <v>175976.68</v>
      </c>
      <c r="AF10" s="275"/>
      <c r="AG10" s="275"/>
      <c r="AH10" s="275"/>
    </row>
    <row r="11" spans="1:34" x14ac:dyDescent="0.2">
      <c r="A11" s="276" t="s">
        <v>1606</v>
      </c>
      <c r="B11" s="280">
        <v>385526.17</v>
      </c>
      <c r="C11" s="280">
        <v>185283.35</v>
      </c>
      <c r="D11" s="280">
        <v>854375.23</v>
      </c>
      <c r="E11" s="280"/>
      <c r="F11" s="276"/>
      <c r="G11" s="276">
        <v>301244.3</v>
      </c>
      <c r="H11" s="276">
        <v>1008144.92</v>
      </c>
      <c r="I11" s="276"/>
      <c r="J11" s="276"/>
      <c r="K11" s="281"/>
      <c r="L11" s="281">
        <v>151131.4</v>
      </c>
      <c r="M11" s="281">
        <v>35500</v>
      </c>
      <c r="N11" s="281"/>
      <c r="O11" s="276"/>
      <c r="P11" s="276"/>
      <c r="Q11" s="276">
        <v>-18408.95</v>
      </c>
      <c r="R11" s="276">
        <v>1534772.11</v>
      </c>
      <c r="S11" s="54">
        <v>1935786.23</v>
      </c>
      <c r="T11" s="54"/>
      <c r="U11" s="54">
        <v>5638.61</v>
      </c>
      <c r="V11" s="54"/>
      <c r="W11" s="54">
        <v>1295194.5</v>
      </c>
      <c r="X11" s="54"/>
      <c r="Y11" s="54">
        <v>294050</v>
      </c>
      <c r="Z11" s="275">
        <v>2299116.5</v>
      </c>
      <c r="AA11" s="275"/>
      <c r="AB11" s="275"/>
      <c r="AC11" s="275"/>
      <c r="AD11" s="275">
        <v>880434.01</v>
      </c>
      <c r="AE11" s="275">
        <v>113269.95</v>
      </c>
      <c r="AF11" s="275"/>
      <c r="AG11" s="275"/>
      <c r="AH11" s="275"/>
    </row>
    <row r="12" spans="1:34" x14ac:dyDescent="0.2">
      <c r="A12" s="276" t="s">
        <v>1607</v>
      </c>
      <c r="B12" s="280">
        <v>2976000.36</v>
      </c>
      <c r="C12" s="280">
        <v>47800</v>
      </c>
      <c r="D12" s="280">
        <v>571029.93000000005</v>
      </c>
      <c r="E12" s="280"/>
      <c r="F12" s="276"/>
      <c r="G12" s="276">
        <v>890259.05</v>
      </c>
      <c r="H12" s="276">
        <v>770397.34</v>
      </c>
      <c r="I12" s="276"/>
      <c r="J12" s="276"/>
      <c r="K12" s="281">
        <v>6270</v>
      </c>
      <c r="L12" s="281">
        <v>95182.21</v>
      </c>
      <c r="M12" s="281">
        <v>22037</v>
      </c>
      <c r="N12" s="281">
        <v>164925.22</v>
      </c>
      <c r="O12" s="276"/>
      <c r="P12" s="276"/>
      <c r="Q12" s="276">
        <v>930474.91</v>
      </c>
      <c r="R12" s="276">
        <v>1567224.53</v>
      </c>
      <c r="S12" s="54">
        <v>1712039.48</v>
      </c>
      <c r="T12" s="54"/>
      <c r="U12" s="54">
        <v>6713.34</v>
      </c>
      <c r="V12" s="54"/>
      <c r="W12" s="54">
        <v>1636846</v>
      </c>
      <c r="X12" s="54"/>
      <c r="Y12" s="54">
        <v>341378</v>
      </c>
      <c r="Z12" s="275">
        <v>2277204</v>
      </c>
      <c r="AA12" s="275"/>
      <c r="AB12" s="275"/>
      <c r="AC12" s="275"/>
      <c r="AD12" s="275">
        <v>1406239.62</v>
      </c>
      <c r="AE12" s="275">
        <v>312772.3</v>
      </c>
      <c r="AF12" s="275"/>
      <c r="AG12" s="275"/>
      <c r="AH12" s="275">
        <v>76220.2</v>
      </c>
    </row>
    <row r="13" spans="1:34" x14ac:dyDescent="0.2">
      <c r="A13" s="276" t="s">
        <v>1608</v>
      </c>
      <c r="B13" s="280">
        <v>1324471.78</v>
      </c>
      <c r="C13" s="280">
        <v>41183.35</v>
      </c>
      <c r="D13" s="280">
        <v>223519.74</v>
      </c>
      <c r="E13" s="280"/>
      <c r="F13" s="276"/>
      <c r="G13" s="276">
        <v>74068.34</v>
      </c>
      <c r="H13" s="276">
        <v>1047376.17</v>
      </c>
      <c r="I13" s="276"/>
      <c r="J13" s="276"/>
      <c r="K13" s="281">
        <v>12090</v>
      </c>
      <c r="L13" s="281">
        <v>49679.87</v>
      </c>
      <c r="M13" s="281">
        <v>35000</v>
      </c>
      <c r="N13" s="281"/>
      <c r="O13" s="276"/>
      <c r="P13" s="276"/>
      <c r="Q13" s="276">
        <v>199783.61</v>
      </c>
      <c r="R13" s="276">
        <v>1097038.29</v>
      </c>
      <c r="S13" s="54">
        <v>819038.04</v>
      </c>
      <c r="T13" s="54"/>
      <c r="U13" s="54">
        <v>2719.67</v>
      </c>
      <c r="V13" s="54"/>
      <c r="W13" s="54">
        <v>1497172.5</v>
      </c>
      <c r="X13" s="54"/>
      <c r="Y13" s="54">
        <v>761028</v>
      </c>
      <c r="Z13" s="275">
        <v>2112480.5</v>
      </c>
      <c r="AA13" s="275"/>
      <c r="AB13" s="275"/>
      <c r="AC13" s="275"/>
      <c r="AD13" s="275">
        <v>754428.08</v>
      </c>
      <c r="AE13" s="275">
        <v>221553.91</v>
      </c>
      <c r="AF13" s="275"/>
      <c r="AG13" s="275"/>
      <c r="AH13" s="275"/>
    </row>
    <row r="14" spans="1:34" x14ac:dyDescent="0.2">
      <c r="A14" s="276" t="s">
        <v>1609</v>
      </c>
      <c r="B14" s="280">
        <v>456160.88</v>
      </c>
      <c r="C14" s="280">
        <v>3187.5</v>
      </c>
      <c r="D14" s="280">
        <v>269170.86</v>
      </c>
      <c r="E14" s="280"/>
      <c r="F14" s="276"/>
      <c r="G14" s="276">
        <v>2174009.69</v>
      </c>
      <c r="H14" s="276">
        <v>192718.34</v>
      </c>
      <c r="I14" s="276"/>
      <c r="J14" s="276"/>
      <c r="K14" s="281">
        <v>1400</v>
      </c>
      <c r="L14" s="281">
        <v>36771.53</v>
      </c>
      <c r="M14" s="281">
        <v>70446.3</v>
      </c>
      <c r="N14" s="281"/>
      <c r="O14" s="276"/>
      <c r="P14" s="276"/>
      <c r="Q14" s="276">
        <v>196355.78</v>
      </c>
      <c r="R14" s="276">
        <v>1718005.94</v>
      </c>
      <c r="S14" s="54">
        <v>856189.68</v>
      </c>
      <c r="T14" s="54"/>
      <c r="U14" s="54">
        <v>882</v>
      </c>
      <c r="V14" s="54"/>
      <c r="W14" s="54">
        <v>1122440.5</v>
      </c>
      <c r="X14" s="54"/>
      <c r="Y14" s="54">
        <v>252300</v>
      </c>
      <c r="Z14" s="275">
        <v>1754940.5</v>
      </c>
      <c r="AA14" s="275"/>
      <c r="AB14" s="275"/>
      <c r="AC14" s="275"/>
      <c r="AD14" s="275">
        <v>710467.98</v>
      </c>
      <c r="AE14" s="275">
        <v>137064.26</v>
      </c>
      <c r="AF14" s="275"/>
      <c r="AG14" s="275"/>
      <c r="AH14" s="275">
        <v>11346</v>
      </c>
    </row>
    <row r="15" spans="1:34" x14ac:dyDescent="0.2">
      <c r="A15" s="276" t="s">
        <v>1610</v>
      </c>
      <c r="B15" s="280">
        <v>1916871.16</v>
      </c>
      <c r="C15" s="280">
        <v>109210.6</v>
      </c>
      <c r="D15" s="280">
        <v>740907.43</v>
      </c>
      <c r="E15" s="280"/>
      <c r="F15" s="276"/>
      <c r="G15" s="276">
        <v>1572970.63</v>
      </c>
      <c r="H15" s="276">
        <v>96512.62</v>
      </c>
      <c r="I15" s="276"/>
      <c r="J15" s="276"/>
      <c r="K15" s="281"/>
      <c r="L15" s="281">
        <v>113390.68</v>
      </c>
      <c r="M15" s="281">
        <v>73709.2</v>
      </c>
      <c r="N15" s="281"/>
      <c r="O15" s="276"/>
      <c r="P15" s="276"/>
      <c r="Q15" s="276">
        <v>27663.63</v>
      </c>
      <c r="R15" s="276">
        <v>3950541.16</v>
      </c>
      <c r="S15" s="54">
        <v>2371493.96</v>
      </c>
      <c r="T15" s="54"/>
      <c r="U15" s="54">
        <v>3078.91</v>
      </c>
      <c r="V15" s="54"/>
      <c r="W15" s="54">
        <v>1085103</v>
      </c>
      <c r="X15" s="54"/>
      <c r="Y15" s="54">
        <v>315650</v>
      </c>
      <c r="Z15" s="275">
        <v>2032416</v>
      </c>
      <c r="AA15" s="275"/>
      <c r="AB15" s="275"/>
      <c r="AC15" s="275"/>
      <c r="AD15" s="275">
        <v>1751584.31</v>
      </c>
      <c r="AE15" s="275">
        <v>949526.18</v>
      </c>
      <c r="AF15" s="275"/>
      <c r="AG15" s="275"/>
      <c r="AH15" s="275">
        <v>2170</v>
      </c>
    </row>
    <row r="16" spans="1:34" x14ac:dyDescent="0.2">
      <c r="A16" s="276" t="s">
        <v>1611</v>
      </c>
      <c r="B16" s="280">
        <v>1981452.21</v>
      </c>
      <c r="C16" s="280">
        <v>270504.59000000003</v>
      </c>
      <c r="D16" s="280">
        <v>400310.9</v>
      </c>
      <c r="E16" s="280"/>
      <c r="F16" s="276"/>
      <c r="G16" s="276">
        <v>1027940.23</v>
      </c>
      <c r="H16" s="276">
        <v>996011.97</v>
      </c>
      <c r="I16" s="276"/>
      <c r="J16" s="276"/>
      <c r="K16" s="281"/>
      <c r="L16" s="281">
        <v>172424.76</v>
      </c>
      <c r="M16" s="281">
        <v>48528</v>
      </c>
      <c r="N16" s="281">
        <v>616.63</v>
      </c>
      <c r="O16" s="276">
        <v>20000</v>
      </c>
      <c r="P16" s="276"/>
      <c r="Q16" s="276">
        <v>170029.26</v>
      </c>
      <c r="R16" s="276">
        <v>2643840</v>
      </c>
      <c r="S16" s="54">
        <v>2140600.5299999998</v>
      </c>
      <c r="T16" s="54"/>
      <c r="U16" s="54">
        <v>3320.62</v>
      </c>
      <c r="V16" s="54"/>
      <c r="W16" s="54">
        <v>1178685</v>
      </c>
      <c r="X16" s="54"/>
      <c r="Y16" s="54">
        <v>924600</v>
      </c>
      <c r="Z16" s="275">
        <v>2080430</v>
      </c>
      <c r="AA16" s="275"/>
      <c r="AB16" s="275">
        <v>69082</v>
      </c>
      <c r="AC16" s="275"/>
      <c r="AD16" s="275">
        <v>927434.69</v>
      </c>
      <c r="AE16" s="275">
        <v>245855.57</v>
      </c>
      <c r="AF16" s="275"/>
      <c r="AG16" s="275"/>
      <c r="AH16" s="275">
        <v>140189.5</v>
      </c>
    </row>
    <row r="17" spans="1:34" x14ac:dyDescent="0.2">
      <c r="A17" s="276" t="s">
        <v>1612</v>
      </c>
      <c r="B17" s="280">
        <v>667074.54</v>
      </c>
      <c r="C17" s="280">
        <v>30747</v>
      </c>
      <c r="D17" s="280">
        <v>100918.59</v>
      </c>
      <c r="E17" s="280"/>
      <c r="F17" s="276"/>
      <c r="G17" s="276">
        <v>817615.87</v>
      </c>
      <c r="H17" s="276">
        <v>35025.949999999997</v>
      </c>
      <c r="I17" s="276"/>
      <c r="J17" s="276"/>
      <c r="K17" s="281"/>
      <c r="L17" s="281">
        <v>57848.36</v>
      </c>
      <c r="M17" s="281"/>
      <c r="N17" s="281"/>
      <c r="O17" s="276"/>
      <c r="P17" s="276"/>
      <c r="Q17" s="276">
        <v>109979.12</v>
      </c>
      <c r="R17" s="276">
        <v>2287723.02</v>
      </c>
      <c r="S17" s="54">
        <v>813277.76</v>
      </c>
      <c r="T17" s="54"/>
      <c r="U17" s="54">
        <v>1693.52</v>
      </c>
      <c r="V17" s="54"/>
      <c r="W17" s="54">
        <v>1991289.5</v>
      </c>
      <c r="X17" s="54"/>
      <c r="Y17" s="54">
        <v>163107</v>
      </c>
      <c r="Z17" s="275">
        <v>2443218.5</v>
      </c>
      <c r="AA17" s="275"/>
      <c r="AB17" s="275"/>
      <c r="AC17" s="275"/>
      <c r="AD17" s="275">
        <v>789930.49</v>
      </c>
      <c r="AE17" s="275">
        <v>115173.61</v>
      </c>
      <c r="AF17" s="275"/>
      <c r="AG17" s="275"/>
      <c r="AH17" s="275"/>
    </row>
    <row r="18" spans="1:34" x14ac:dyDescent="0.2">
      <c r="A18" s="276" t="s">
        <v>1613</v>
      </c>
      <c r="B18" s="280">
        <v>1487361.59</v>
      </c>
      <c r="C18" s="280">
        <v>22200</v>
      </c>
      <c r="D18" s="280">
        <v>368874.41</v>
      </c>
      <c r="E18" s="280"/>
      <c r="F18" s="276"/>
      <c r="G18" s="276">
        <v>705885.41</v>
      </c>
      <c r="H18" s="276">
        <v>752174.58</v>
      </c>
      <c r="I18" s="276"/>
      <c r="J18" s="276"/>
      <c r="K18" s="281">
        <v>0</v>
      </c>
      <c r="L18" s="281">
        <v>195759.78</v>
      </c>
      <c r="M18" s="281">
        <v>30000</v>
      </c>
      <c r="N18" s="281">
        <v>775.48</v>
      </c>
      <c r="O18" s="276">
        <v>20000</v>
      </c>
      <c r="P18" s="276"/>
      <c r="Q18" s="276">
        <v>486122.88</v>
      </c>
      <c r="R18" s="276">
        <v>312292.87</v>
      </c>
      <c r="S18" s="54">
        <v>1289990.8500000001</v>
      </c>
      <c r="T18" s="54"/>
      <c r="U18" s="54">
        <v>3014.1</v>
      </c>
      <c r="V18" s="54"/>
      <c r="W18" s="54">
        <v>2572449.2999999998</v>
      </c>
      <c r="X18" s="54"/>
      <c r="Y18" s="54">
        <v>258325</v>
      </c>
      <c r="Z18" s="275">
        <v>2909149.3</v>
      </c>
      <c r="AA18" s="275"/>
      <c r="AB18" s="275"/>
      <c r="AC18" s="275"/>
      <c r="AD18" s="275">
        <v>992398.78</v>
      </c>
      <c r="AE18" s="275">
        <v>356188.15</v>
      </c>
      <c r="AF18" s="275"/>
      <c r="AG18" s="275"/>
      <c r="AH18" s="275">
        <v>1560</v>
      </c>
    </row>
    <row r="19" spans="1:34" x14ac:dyDescent="0.2">
      <c r="A19" s="276" t="s">
        <v>1614</v>
      </c>
      <c r="B19" s="280">
        <v>2446926.09</v>
      </c>
      <c r="C19" s="280">
        <v>177698.02</v>
      </c>
      <c r="D19" s="280">
        <v>343477.08</v>
      </c>
      <c r="E19" s="280"/>
      <c r="F19" s="276"/>
      <c r="G19" s="276">
        <v>336593.42</v>
      </c>
      <c r="H19" s="276">
        <v>561654.78</v>
      </c>
      <c r="I19" s="276"/>
      <c r="J19" s="276"/>
      <c r="K19" s="281"/>
      <c r="L19" s="281">
        <v>106504.72</v>
      </c>
      <c r="M19" s="281">
        <v>15000</v>
      </c>
      <c r="N19" s="281">
        <v>298930.06</v>
      </c>
      <c r="O19" s="276"/>
      <c r="P19" s="276"/>
      <c r="Q19" s="276">
        <v>-211056.27</v>
      </c>
      <c r="R19" s="276">
        <v>928313.81</v>
      </c>
      <c r="S19" s="54">
        <v>1847497.11</v>
      </c>
      <c r="T19" s="54"/>
      <c r="U19" s="54">
        <v>3922.05</v>
      </c>
      <c r="V19" s="54"/>
      <c r="W19" s="54">
        <v>2399251.5</v>
      </c>
      <c r="X19" s="54"/>
      <c r="Y19" s="54">
        <v>302900</v>
      </c>
      <c r="Z19" s="275">
        <v>3348141.5</v>
      </c>
      <c r="AA19" s="275"/>
      <c r="AB19" s="275"/>
      <c r="AC19" s="275"/>
      <c r="AD19" s="275">
        <v>932496.94</v>
      </c>
      <c r="AE19" s="275">
        <v>223217.47</v>
      </c>
      <c r="AF19" s="275"/>
      <c r="AG19" s="275"/>
      <c r="AH19" s="275">
        <v>4742.28</v>
      </c>
    </row>
    <row r="20" spans="1:34" x14ac:dyDescent="0.2">
      <c r="A20" s="276" t="s">
        <v>1615</v>
      </c>
      <c r="B20" s="280">
        <v>1786746.48</v>
      </c>
      <c r="C20" s="280">
        <v>108275</v>
      </c>
      <c r="D20" s="280">
        <v>428345.73</v>
      </c>
      <c r="E20" s="280"/>
      <c r="F20" s="276"/>
      <c r="G20" s="276">
        <v>344496.46</v>
      </c>
      <c r="H20" s="276">
        <v>1241722.8400000001</v>
      </c>
      <c r="I20" s="276"/>
      <c r="J20" s="276"/>
      <c r="K20" s="281">
        <v>4750</v>
      </c>
      <c r="L20" s="281">
        <v>71215.429999999993</v>
      </c>
      <c r="M20" s="281">
        <v>35000</v>
      </c>
      <c r="N20" s="281"/>
      <c r="O20" s="276">
        <v>217250</v>
      </c>
      <c r="P20" s="276"/>
      <c r="Q20" s="276">
        <v>191495.55</v>
      </c>
      <c r="R20" s="276">
        <v>955989.15</v>
      </c>
      <c r="S20" s="54">
        <v>1453910.65</v>
      </c>
      <c r="T20" s="54"/>
      <c r="U20" s="54">
        <v>143.62</v>
      </c>
      <c r="V20" s="54"/>
      <c r="W20" s="54">
        <v>2345851.2999999998</v>
      </c>
      <c r="X20" s="54"/>
      <c r="Y20" s="54">
        <v>841700</v>
      </c>
      <c r="Z20" s="275">
        <v>2923367.3</v>
      </c>
      <c r="AA20" s="275"/>
      <c r="AB20" s="275">
        <v>4480</v>
      </c>
      <c r="AC20" s="275"/>
      <c r="AD20" s="275">
        <v>1050311.21</v>
      </c>
      <c r="AE20" s="275">
        <v>389942.06</v>
      </c>
      <c r="AF20" s="275"/>
      <c r="AG20" s="275"/>
      <c r="AH20" s="275"/>
    </row>
    <row r="21" spans="1:34" x14ac:dyDescent="0.2">
      <c r="A21" s="276" t="s">
        <v>1616</v>
      </c>
      <c r="B21" s="280">
        <v>450524.26</v>
      </c>
      <c r="C21" s="280">
        <v>71600</v>
      </c>
      <c r="D21" s="280">
        <v>369595.96</v>
      </c>
      <c r="E21" s="280"/>
      <c r="F21" s="276"/>
      <c r="G21" s="276">
        <v>916451.52</v>
      </c>
      <c r="H21" s="276">
        <v>496299.64</v>
      </c>
      <c r="I21" s="276"/>
      <c r="J21" s="276"/>
      <c r="K21" s="281">
        <v>9700</v>
      </c>
      <c r="L21" s="281">
        <v>87295.98</v>
      </c>
      <c r="M21" s="281">
        <v>38514</v>
      </c>
      <c r="N21" s="281"/>
      <c r="O21" s="276"/>
      <c r="P21" s="276"/>
      <c r="Q21" s="276">
        <v>-70714</v>
      </c>
      <c r="R21" s="276">
        <v>1540469.93</v>
      </c>
      <c r="S21" s="54">
        <v>1887025.46</v>
      </c>
      <c r="T21" s="54">
        <v>173875</v>
      </c>
      <c r="U21" s="54">
        <v>950.86</v>
      </c>
      <c r="V21" s="54"/>
      <c r="W21" s="54">
        <v>742896</v>
      </c>
      <c r="X21" s="54"/>
      <c r="Y21" s="54">
        <v>228190</v>
      </c>
      <c r="Z21" s="275">
        <v>1479706</v>
      </c>
      <c r="AA21" s="275"/>
      <c r="AB21" s="275"/>
      <c r="AC21" s="275"/>
      <c r="AD21" s="275">
        <v>1219108.04</v>
      </c>
      <c r="AE21" s="275">
        <v>274646.39</v>
      </c>
      <c r="AF21" s="275"/>
      <c r="AG21" s="275"/>
      <c r="AH21" s="275"/>
    </row>
    <row r="22" spans="1:34" x14ac:dyDescent="0.2">
      <c r="A22" s="276" t="s">
        <v>1617</v>
      </c>
      <c r="B22" s="280">
        <v>2704888.43</v>
      </c>
      <c r="C22" s="280">
        <v>144511</v>
      </c>
      <c r="D22" s="280">
        <v>345349.56</v>
      </c>
      <c r="E22" s="280"/>
      <c r="F22" s="276"/>
      <c r="G22" s="276">
        <v>438031.28</v>
      </c>
      <c r="H22" s="276">
        <v>119484.58</v>
      </c>
      <c r="I22" s="276"/>
      <c r="J22" s="276"/>
      <c r="K22" s="281"/>
      <c r="L22" s="281">
        <v>107900</v>
      </c>
      <c r="M22" s="281">
        <v>42760</v>
      </c>
      <c r="N22" s="281">
        <v>140.19</v>
      </c>
      <c r="O22" s="276">
        <v>13322</v>
      </c>
      <c r="P22" s="276"/>
      <c r="Q22" s="276">
        <v>394073</v>
      </c>
      <c r="R22" s="276">
        <v>2399548.4500000002</v>
      </c>
      <c r="S22" s="54">
        <v>1777248.38</v>
      </c>
      <c r="T22" s="54">
        <v>118235</v>
      </c>
      <c r="U22" s="54">
        <v>5046.79</v>
      </c>
      <c r="V22" s="54"/>
      <c r="W22" s="54">
        <v>2735355.5</v>
      </c>
      <c r="X22" s="54"/>
      <c r="Y22" s="54">
        <v>448290</v>
      </c>
      <c r="Z22" s="275">
        <v>3945478</v>
      </c>
      <c r="AA22" s="275"/>
      <c r="AB22" s="275"/>
      <c r="AC22" s="275"/>
      <c r="AD22" s="275">
        <v>1041712.79</v>
      </c>
      <c r="AE22" s="275">
        <v>49004.43</v>
      </c>
      <c r="AF22" s="275"/>
      <c r="AG22" s="275"/>
      <c r="AH22" s="275"/>
    </row>
    <row r="23" spans="1:34" x14ac:dyDescent="0.2">
      <c r="A23" s="276" t="s">
        <v>1618</v>
      </c>
      <c r="B23" s="280">
        <v>389106.52</v>
      </c>
      <c r="C23" s="280">
        <v>71394.05</v>
      </c>
      <c r="D23" s="280">
        <v>289393.90999999997</v>
      </c>
      <c r="E23" s="280"/>
      <c r="F23" s="276"/>
      <c r="G23" s="276">
        <v>1718028.46</v>
      </c>
      <c r="H23" s="276">
        <v>598210.06000000006</v>
      </c>
      <c r="I23" s="276"/>
      <c r="J23" s="276"/>
      <c r="K23" s="281">
        <v>21462</v>
      </c>
      <c r="L23" s="281">
        <v>66972.05</v>
      </c>
      <c r="M23" s="281">
        <v>52466</v>
      </c>
      <c r="N23" s="281"/>
      <c r="O23" s="276"/>
      <c r="P23" s="276"/>
      <c r="Q23" s="276">
        <v>2990.86</v>
      </c>
      <c r="R23" s="276">
        <v>3847094.62</v>
      </c>
      <c r="S23" s="54">
        <v>1348026.11</v>
      </c>
      <c r="T23" s="54">
        <v>156039</v>
      </c>
      <c r="U23" s="54">
        <v>681.58</v>
      </c>
      <c r="V23" s="54"/>
      <c r="W23" s="54">
        <v>2295788</v>
      </c>
      <c r="X23" s="54"/>
      <c r="Y23" s="54">
        <v>270586</v>
      </c>
      <c r="Z23" s="275">
        <v>3147098</v>
      </c>
      <c r="AA23" s="275"/>
      <c r="AB23" s="275"/>
      <c r="AC23" s="275"/>
      <c r="AD23" s="275">
        <v>968891.76</v>
      </c>
      <c r="AE23" s="275">
        <v>88189.64</v>
      </c>
      <c r="AF23" s="275"/>
      <c r="AG23" s="275"/>
      <c r="AH23" s="275"/>
    </row>
    <row r="24" spans="1:34" x14ac:dyDescent="0.2">
      <c r="A24" s="276" t="s">
        <v>1619</v>
      </c>
      <c r="B24" s="280">
        <v>2476048.59</v>
      </c>
      <c r="C24" s="280">
        <v>60499.5</v>
      </c>
      <c r="D24" s="280">
        <v>555971.15</v>
      </c>
      <c r="E24" s="280"/>
      <c r="F24" s="276"/>
      <c r="G24" s="276">
        <v>4</v>
      </c>
      <c r="H24" s="276">
        <v>409284.23</v>
      </c>
      <c r="I24" s="276"/>
      <c r="J24" s="276"/>
      <c r="K24" s="281">
        <v>4500</v>
      </c>
      <c r="L24" s="281">
        <v>273069.03999999998</v>
      </c>
      <c r="M24" s="281">
        <v>33590</v>
      </c>
      <c r="N24" s="281"/>
      <c r="O24" s="276"/>
      <c r="P24" s="276"/>
      <c r="Q24" s="276">
        <v>-67876.83</v>
      </c>
      <c r="R24" s="276">
        <v>2781867.7</v>
      </c>
      <c r="S24" s="54">
        <v>2301407.7799999998</v>
      </c>
      <c r="T24" s="54">
        <v>51425</v>
      </c>
      <c r="U24" s="54">
        <v>4493.51</v>
      </c>
      <c r="V24" s="54"/>
      <c r="W24" s="54">
        <v>3039187.5</v>
      </c>
      <c r="X24" s="54"/>
      <c r="Y24" s="54">
        <v>533128</v>
      </c>
      <c r="Z24" s="275">
        <v>4276008.5</v>
      </c>
      <c r="AA24" s="275"/>
      <c r="AB24" s="275"/>
      <c r="AC24" s="275"/>
      <c r="AD24" s="275">
        <v>1430306.64</v>
      </c>
      <c r="AE24" s="275">
        <v>250962.06</v>
      </c>
      <c r="AF24" s="275"/>
      <c r="AG24" s="275"/>
      <c r="AH24" s="275"/>
    </row>
    <row r="25" spans="1:34" x14ac:dyDescent="0.2">
      <c r="A25" s="276" t="s">
        <v>1620</v>
      </c>
      <c r="B25" s="280">
        <v>1343826.65</v>
      </c>
      <c r="C25" s="280">
        <v>13021.46</v>
      </c>
      <c r="D25" s="280">
        <v>481736.6</v>
      </c>
      <c r="E25" s="280"/>
      <c r="F25" s="276"/>
      <c r="G25" s="276">
        <v>625676.41</v>
      </c>
      <c r="H25" s="276">
        <v>364027.75</v>
      </c>
      <c r="I25" s="276"/>
      <c r="J25" s="276"/>
      <c r="K25" s="281">
        <v>45051</v>
      </c>
      <c r="L25" s="281">
        <v>105373.32</v>
      </c>
      <c r="M25" s="281">
        <v>15000</v>
      </c>
      <c r="N25" s="281"/>
      <c r="O25" s="276">
        <v>33762</v>
      </c>
      <c r="P25" s="276"/>
      <c r="Q25" s="276">
        <v>138644.53</v>
      </c>
      <c r="R25" s="276">
        <v>1887309.56</v>
      </c>
      <c r="S25" s="54">
        <v>1392551.53</v>
      </c>
      <c r="T25" s="54"/>
      <c r="U25" s="54">
        <v>1949.48</v>
      </c>
      <c r="V25" s="54"/>
      <c r="W25" s="54">
        <v>2504695</v>
      </c>
      <c r="X25" s="54"/>
      <c r="Y25" s="54">
        <v>302594</v>
      </c>
      <c r="Z25" s="275">
        <v>3013772</v>
      </c>
      <c r="AA25" s="275"/>
      <c r="AB25" s="275"/>
      <c r="AC25" s="275"/>
      <c r="AD25" s="275">
        <v>825441.94</v>
      </c>
      <c r="AE25" s="275">
        <v>197533.34</v>
      </c>
      <c r="AF25" s="275"/>
      <c r="AG25" s="275"/>
      <c r="AH25" s="275"/>
    </row>
    <row r="26" spans="1:34" x14ac:dyDescent="0.2">
      <c r="A26" s="276" t="s">
        <v>1621</v>
      </c>
      <c r="B26" s="280">
        <v>1010302.59</v>
      </c>
      <c r="C26" s="280">
        <v>41831.25</v>
      </c>
      <c r="D26" s="280">
        <v>325112.59999999998</v>
      </c>
      <c r="E26" s="280"/>
      <c r="F26" s="276"/>
      <c r="G26" s="276">
        <v>1275963.6599999999</v>
      </c>
      <c r="H26" s="276">
        <v>303941.32</v>
      </c>
      <c r="I26" s="276"/>
      <c r="J26" s="276"/>
      <c r="K26" s="281">
        <v>0</v>
      </c>
      <c r="L26" s="281">
        <v>51249</v>
      </c>
      <c r="M26" s="281">
        <v>34.92</v>
      </c>
      <c r="N26" s="281"/>
      <c r="O26" s="276"/>
      <c r="P26" s="276"/>
      <c r="Q26" s="276">
        <v>129623.51</v>
      </c>
      <c r="R26" s="276">
        <v>2302867.0299999998</v>
      </c>
      <c r="S26" s="54">
        <v>821112.33</v>
      </c>
      <c r="T26" s="54"/>
      <c r="U26" s="54">
        <v>2327.37</v>
      </c>
      <c r="V26" s="54"/>
      <c r="W26" s="54">
        <v>1233351</v>
      </c>
      <c r="X26" s="54"/>
      <c r="Y26" s="54">
        <v>195300</v>
      </c>
      <c r="Z26" s="275">
        <v>1584318</v>
      </c>
      <c r="AA26" s="275"/>
      <c r="AB26" s="275"/>
      <c r="AC26" s="275"/>
      <c r="AD26" s="275">
        <v>698350.23</v>
      </c>
      <c r="AE26" s="275">
        <v>166872.79</v>
      </c>
      <c r="AF26" s="275"/>
      <c r="AG26" s="275"/>
      <c r="AH26" s="275"/>
    </row>
    <row r="27" spans="1:34" x14ac:dyDescent="0.2">
      <c r="A27" s="276" t="s">
        <v>1622</v>
      </c>
      <c r="B27" s="280">
        <v>485676.43</v>
      </c>
      <c r="C27" s="280">
        <v>376920.05</v>
      </c>
      <c r="D27" s="280">
        <v>272876.07</v>
      </c>
      <c r="E27" s="280"/>
      <c r="F27" s="276"/>
      <c r="G27" s="276">
        <v>3584925.04</v>
      </c>
      <c r="H27" s="276">
        <v>891577.86</v>
      </c>
      <c r="I27" s="276"/>
      <c r="J27" s="276"/>
      <c r="K27" s="281">
        <v>3500</v>
      </c>
      <c r="L27" s="281">
        <v>47627.35</v>
      </c>
      <c r="M27" s="281">
        <v>40465</v>
      </c>
      <c r="N27" s="281"/>
      <c r="O27" s="276"/>
      <c r="P27" s="276"/>
      <c r="Q27" s="276">
        <v>-7625</v>
      </c>
      <c r="R27" s="276">
        <v>1722667.58</v>
      </c>
      <c r="S27" s="54">
        <v>1321768.3799999999</v>
      </c>
      <c r="T27" s="54"/>
      <c r="U27" s="54">
        <v>1470.93</v>
      </c>
      <c r="V27" s="54"/>
      <c r="W27" s="54">
        <v>1125306</v>
      </c>
      <c r="X27" s="54"/>
      <c r="Y27" s="54">
        <v>295200</v>
      </c>
      <c r="Z27" s="275">
        <v>2029806</v>
      </c>
      <c r="AA27" s="275"/>
      <c r="AB27" s="275"/>
      <c r="AC27" s="275"/>
      <c r="AD27" s="275">
        <v>883253.65</v>
      </c>
      <c r="AE27" s="275">
        <v>22683.06</v>
      </c>
      <c r="AF27" s="275"/>
      <c r="AG27" s="275"/>
      <c r="AH27" s="275"/>
    </row>
    <row r="28" spans="1:34" x14ac:dyDescent="0.2">
      <c r="A28" s="276" t="s">
        <v>1623</v>
      </c>
      <c r="B28" s="280">
        <v>1247460.69</v>
      </c>
      <c r="C28" s="280">
        <v>93968.73</v>
      </c>
      <c r="D28" s="280">
        <v>211255.76</v>
      </c>
      <c r="E28" s="280"/>
      <c r="F28" s="276"/>
      <c r="G28" s="276">
        <v>135846.45000000001</v>
      </c>
      <c r="H28" s="276">
        <v>1081826.24</v>
      </c>
      <c r="I28" s="276"/>
      <c r="J28" s="276"/>
      <c r="K28" s="281"/>
      <c r="L28" s="281">
        <v>130345.67</v>
      </c>
      <c r="M28" s="281">
        <v>19587</v>
      </c>
      <c r="N28" s="281"/>
      <c r="O28" s="276"/>
      <c r="P28" s="276"/>
      <c r="Q28" s="276"/>
      <c r="R28" s="276">
        <v>2074532.05</v>
      </c>
      <c r="S28" s="54">
        <v>719552.07</v>
      </c>
      <c r="T28" s="54">
        <v>114630</v>
      </c>
      <c r="U28" s="54">
        <v>2392.0300000000002</v>
      </c>
      <c r="V28" s="54"/>
      <c r="W28" s="54">
        <v>1974861</v>
      </c>
      <c r="X28" s="54"/>
      <c r="Y28" s="54">
        <v>919264</v>
      </c>
      <c r="Z28" s="275">
        <v>2438211</v>
      </c>
      <c r="AA28" s="275"/>
      <c r="AB28" s="275"/>
      <c r="AC28" s="275"/>
      <c r="AD28" s="275">
        <v>652874.87</v>
      </c>
      <c r="AE28" s="275">
        <v>93810.31</v>
      </c>
      <c r="AF28" s="275"/>
      <c r="AG28" s="275"/>
      <c r="AH28" s="275"/>
    </row>
    <row r="29" spans="1:34" x14ac:dyDescent="0.2">
      <c r="A29" s="276" t="s">
        <v>1624</v>
      </c>
      <c r="B29" s="280">
        <v>435691.67</v>
      </c>
      <c r="C29" s="280">
        <v>286265.21000000002</v>
      </c>
      <c r="D29" s="280">
        <v>193168.14</v>
      </c>
      <c r="E29" s="280"/>
      <c r="F29" s="276"/>
      <c r="G29" s="276">
        <v>719459.5</v>
      </c>
      <c r="H29" s="276">
        <v>886018.31</v>
      </c>
      <c r="I29" s="276"/>
      <c r="J29" s="276"/>
      <c r="K29" s="281">
        <v>9150</v>
      </c>
      <c r="L29" s="281">
        <v>61154.27</v>
      </c>
      <c r="M29" s="281">
        <v>129502.48</v>
      </c>
      <c r="N29" s="281"/>
      <c r="O29" s="276"/>
      <c r="P29" s="276"/>
      <c r="Q29" s="276">
        <v>155954.07</v>
      </c>
      <c r="R29" s="276">
        <v>900591.29</v>
      </c>
      <c r="S29" s="54">
        <v>933120.95</v>
      </c>
      <c r="T29" s="54"/>
      <c r="U29" s="54">
        <v>1351.81</v>
      </c>
      <c r="V29" s="54"/>
      <c r="W29" s="54">
        <v>1533564</v>
      </c>
      <c r="X29" s="54"/>
      <c r="Y29" s="54">
        <v>226700</v>
      </c>
      <c r="Z29" s="275">
        <v>1893632</v>
      </c>
      <c r="AA29" s="275"/>
      <c r="AB29" s="275"/>
      <c r="AC29" s="275">
        <v>2400</v>
      </c>
      <c r="AD29" s="275">
        <v>913153.43</v>
      </c>
      <c r="AE29" s="275">
        <v>338340.12</v>
      </c>
      <c r="AF29" s="275"/>
      <c r="AG29" s="275"/>
      <c r="AH29" s="275">
        <v>1000</v>
      </c>
    </row>
    <row r="30" spans="1:34" x14ac:dyDescent="0.2">
      <c r="A30" s="276" t="s">
        <v>1625</v>
      </c>
      <c r="B30" s="280">
        <v>1466223.63</v>
      </c>
      <c r="C30" s="280">
        <v>100076</v>
      </c>
      <c r="D30" s="280">
        <v>172772.08</v>
      </c>
      <c r="E30" s="280"/>
      <c r="F30" s="276"/>
      <c r="G30" s="276">
        <v>746926.48</v>
      </c>
      <c r="H30" s="276">
        <v>1130476.99</v>
      </c>
      <c r="I30" s="276"/>
      <c r="J30" s="276"/>
      <c r="K30" s="281">
        <v>0</v>
      </c>
      <c r="L30" s="281">
        <v>62034.22</v>
      </c>
      <c r="M30" s="281">
        <v>25000</v>
      </c>
      <c r="N30" s="281">
        <v>674.52</v>
      </c>
      <c r="O30" s="276"/>
      <c r="P30" s="276"/>
      <c r="Q30" s="276">
        <v>79779</v>
      </c>
      <c r="R30" s="276">
        <v>2673935.1</v>
      </c>
      <c r="S30" s="54">
        <v>1560250.95</v>
      </c>
      <c r="T30" s="54">
        <v>70450</v>
      </c>
      <c r="U30" s="54">
        <v>2726.41</v>
      </c>
      <c r="V30" s="54"/>
      <c r="W30" s="54">
        <v>1630403.6</v>
      </c>
      <c r="X30" s="54"/>
      <c r="Y30" s="54">
        <v>418600</v>
      </c>
      <c r="Z30" s="275">
        <v>2512183.6</v>
      </c>
      <c r="AA30" s="275"/>
      <c r="AB30" s="275"/>
      <c r="AC30" s="275"/>
      <c r="AD30" s="275">
        <v>809794.75</v>
      </c>
      <c r="AE30" s="275">
        <v>296423.51</v>
      </c>
      <c r="AF30" s="275"/>
      <c r="AG30" s="275"/>
      <c r="AH30" s="275"/>
    </row>
    <row r="31" spans="1:34" x14ac:dyDescent="0.2">
      <c r="A31" s="276" t="s">
        <v>1626</v>
      </c>
      <c r="B31" s="280">
        <v>2028928.87</v>
      </c>
      <c r="C31" s="280">
        <v>51600</v>
      </c>
      <c r="D31" s="280">
        <v>249807.23</v>
      </c>
      <c r="E31" s="280"/>
      <c r="F31" s="276"/>
      <c r="G31" s="276">
        <v>217263</v>
      </c>
      <c r="H31" s="276">
        <v>48661.72</v>
      </c>
      <c r="I31" s="276"/>
      <c r="J31" s="276"/>
      <c r="K31" s="281">
        <v>69890</v>
      </c>
      <c r="L31" s="281">
        <v>49987</v>
      </c>
      <c r="M31" s="281">
        <v>35000</v>
      </c>
      <c r="N31" s="281">
        <v>130</v>
      </c>
      <c r="O31" s="276"/>
      <c r="P31" s="276"/>
      <c r="Q31" s="276">
        <v>164739.94</v>
      </c>
      <c r="R31" s="276">
        <v>1942985.43</v>
      </c>
      <c r="S31" s="54">
        <v>1165734.22</v>
      </c>
      <c r="T31" s="54"/>
      <c r="U31" s="54">
        <v>3508.01</v>
      </c>
      <c r="V31" s="54"/>
      <c r="W31" s="54">
        <v>1231398</v>
      </c>
      <c r="X31" s="54"/>
      <c r="Y31" s="54">
        <v>191250</v>
      </c>
      <c r="Z31" s="275">
        <v>1563173</v>
      </c>
      <c r="AA31" s="275"/>
      <c r="AB31" s="275"/>
      <c r="AC31" s="275"/>
      <c r="AD31" s="275">
        <v>800352.22</v>
      </c>
      <c r="AE31" s="275">
        <v>73729.350000000006</v>
      </c>
      <c r="AF31" s="275"/>
      <c r="AG31" s="275"/>
      <c r="AH31" s="275"/>
    </row>
    <row r="32" spans="1:34" x14ac:dyDescent="0.2">
      <c r="A32" s="276" t="s">
        <v>1627</v>
      </c>
      <c r="B32" s="280">
        <v>711496.72</v>
      </c>
      <c r="C32" s="280">
        <v>164298.62</v>
      </c>
      <c r="D32" s="280">
        <v>311632.03000000003</v>
      </c>
      <c r="E32" s="280"/>
      <c r="F32" s="276"/>
      <c r="G32" s="276">
        <v>32464.27</v>
      </c>
      <c r="H32" s="276">
        <v>109434.88</v>
      </c>
      <c r="I32" s="276"/>
      <c r="J32" s="276"/>
      <c r="K32" s="281"/>
      <c r="L32" s="281">
        <v>62636</v>
      </c>
      <c r="M32" s="281">
        <v>31000</v>
      </c>
      <c r="N32" s="281">
        <v>0</v>
      </c>
      <c r="O32" s="276"/>
      <c r="P32" s="276"/>
      <c r="Q32" s="276">
        <v>161487.57999999999</v>
      </c>
      <c r="R32" s="276">
        <v>2306439.37</v>
      </c>
      <c r="S32" s="54">
        <v>1077738.05</v>
      </c>
      <c r="T32" s="54"/>
      <c r="U32" s="54">
        <v>1688.15</v>
      </c>
      <c r="V32" s="54"/>
      <c r="W32" s="54">
        <v>1748088</v>
      </c>
      <c r="X32" s="54"/>
      <c r="Y32" s="54">
        <v>196816</v>
      </c>
      <c r="Z32" s="275">
        <v>2276476</v>
      </c>
      <c r="AA32" s="275"/>
      <c r="AB32" s="275"/>
      <c r="AC32" s="275"/>
      <c r="AD32" s="275">
        <v>901604.78</v>
      </c>
      <c r="AE32" s="275">
        <v>15318.96</v>
      </c>
      <c r="AF32" s="275"/>
      <c r="AG32" s="275"/>
      <c r="AH32" s="275"/>
    </row>
    <row r="33" spans="1:34" x14ac:dyDescent="0.2">
      <c r="A33" s="276" t="s">
        <v>1628</v>
      </c>
      <c r="B33" s="280">
        <v>810502.26</v>
      </c>
      <c r="C33" s="280">
        <v>14431.67</v>
      </c>
      <c r="D33" s="280">
        <v>155367.79999999999</v>
      </c>
      <c r="E33" s="280"/>
      <c r="F33" s="276"/>
      <c r="G33" s="276">
        <v>419586.37</v>
      </c>
      <c r="H33" s="276">
        <v>250821.05</v>
      </c>
      <c r="I33" s="276"/>
      <c r="J33" s="276"/>
      <c r="K33" s="281">
        <v>0</v>
      </c>
      <c r="L33" s="281">
        <v>51033.08</v>
      </c>
      <c r="M33" s="281">
        <v>71747.679999999993</v>
      </c>
      <c r="N33" s="281">
        <v>176.56</v>
      </c>
      <c r="O33" s="276">
        <v>12430</v>
      </c>
      <c r="P33" s="276"/>
      <c r="Q33" s="276">
        <v>-13286.26</v>
      </c>
      <c r="R33" s="276">
        <v>1600056.47</v>
      </c>
      <c r="S33" s="54">
        <v>861036.54</v>
      </c>
      <c r="T33" s="54"/>
      <c r="U33" s="54">
        <v>1403.64</v>
      </c>
      <c r="V33" s="54"/>
      <c r="W33" s="54">
        <v>1265683.5</v>
      </c>
      <c r="X33" s="54"/>
      <c r="Y33" s="54">
        <v>158100</v>
      </c>
      <c r="Z33" s="275">
        <v>1596363.5</v>
      </c>
      <c r="AA33" s="275"/>
      <c r="AB33" s="275"/>
      <c r="AC33" s="275"/>
      <c r="AD33" s="275">
        <v>653592.62</v>
      </c>
      <c r="AE33" s="275">
        <v>160387.95000000001</v>
      </c>
      <c r="AF33" s="275"/>
      <c r="AG33" s="275"/>
      <c r="AH33" s="275"/>
    </row>
    <row r="34" spans="1:34" x14ac:dyDescent="0.2">
      <c r="A34" s="276" t="s">
        <v>1774</v>
      </c>
      <c r="B34" s="280">
        <v>718069.47</v>
      </c>
      <c r="C34" s="280">
        <v>224140.29</v>
      </c>
      <c r="D34" s="280">
        <v>305036.37</v>
      </c>
      <c r="E34" s="280"/>
      <c r="F34" s="276"/>
      <c r="G34" s="276">
        <v>623961.87</v>
      </c>
      <c r="H34" s="276">
        <v>1030035.85</v>
      </c>
      <c r="I34" s="276"/>
      <c r="J34" s="276"/>
      <c r="K34" s="281">
        <v>3000</v>
      </c>
      <c r="L34" s="281">
        <v>59407.47</v>
      </c>
      <c r="M34" s="281">
        <v>15094</v>
      </c>
      <c r="N34" s="281"/>
      <c r="O34" s="276"/>
      <c r="P34" s="276"/>
      <c r="Q34" s="276">
        <v>669614.96</v>
      </c>
      <c r="R34" s="276">
        <v>2970314.75</v>
      </c>
      <c r="S34" s="54">
        <v>1258842.19</v>
      </c>
      <c r="T34" s="54">
        <v>49250</v>
      </c>
      <c r="U34" s="54">
        <v>1593.37</v>
      </c>
      <c r="V34" s="54"/>
      <c r="W34" s="54">
        <v>1091317.5</v>
      </c>
      <c r="X34" s="54"/>
      <c r="Y34" s="54">
        <v>669840</v>
      </c>
      <c r="Z34" s="275">
        <v>1749633.5</v>
      </c>
      <c r="AA34" s="275"/>
      <c r="AB34" s="275"/>
      <c r="AC34" s="275"/>
      <c r="AD34" s="275">
        <v>1022303.06</v>
      </c>
      <c r="AE34" s="275">
        <v>115979.16</v>
      </c>
      <c r="AF34" s="275"/>
      <c r="AG34" s="275"/>
      <c r="AH34" s="275"/>
    </row>
    <row r="35" spans="1:34" x14ac:dyDescent="0.2">
      <c r="A35" s="276" t="s">
        <v>1775</v>
      </c>
      <c r="B35" s="280">
        <v>1606025.88</v>
      </c>
      <c r="C35" s="280">
        <v>77661</v>
      </c>
      <c r="D35" s="280">
        <v>214623.11</v>
      </c>
      <c r="E35" s="280"/>
      <c r="F35" s="276"/>
      <c r="G35" s="276">
        <v>1224093.1299999999</v>
      </c>
      <c r="H35" s="276">
        <v>1025675.24</v>
      </c>
      <c r="I35" s="276"/>
      <c r="J35" s="276"/>
      <c r="K35" s="281">
        <v>0</v>
      </c>
      <c r="L35" s="281">
        <v>75473.539999999994</v>
      </c>
      <c r="M35" s="281">
        <v>5000</v>
      </c>
      <c r="N35" s="281"/>
      <c r="O35" s="276"/>
      <c r="P35" s="276"/>
      <c r="Q35" s="276">
        <v>266034.93</v>
      </c>
      <c r="R35" s="276">
        <v>3203233.17</v>
      </c>
      <c r="S35" s="54">
        <v>1542045.91</v>
      </c>
      <c r="T35" s="54">
        <v>307430</v>
      </c>
      <c r="U35" s="54">
        <v>2647.99</v>
      </c>
      <c r="V35" s="54"/>
      <c r="W35" s="54">
        <v>736707</v>
      </c>
      <c r="X35" s="54"/>
      <c r="Y35" s="54">
        <v>1221846</v>
      </c>
      <c r="Z35" s="275">
        <v>1314138</v>
      </c>
      <c r="AA35" s="275"/>
      <c r="AB35" s="275"/>
      <c r="AC35" s="275"/>
      <c r="AD35" s="275">
        <v>1028620.86</v>
      </c>
      <c r="AE35" s="275">
        <v>126278.58</v>
      </c>
      <c r="AF35" s="275"/>
      <c r="AG35" s="275"/>
      <c r="AH35" s="275"/>
    </row>
    <row r="36" spans="1:34" x14ac:dyDescent="0.2">
      <c r="A36" s="276" t="s">
        <v>1776</v>
      </c>
      <c r="B36" s="280">
        <v>646378.98</v>
      </c>
      <c r="C36" s="280">
        <v>60370.61</v>
      </c>
      <c r="D36" s="280">
        <v>86987</v>
      </c>
      <c r="E36" s="280"/>
      <c r="F36" s="276"/>
      <c r="G36" s="276">
        <v>72338.100000000006</v>
      </c>
      <c r="H36" s="276">
        <v>223593.63</v>
      </c>
      <c r="I36" s="276"/>
      <c r="J36" s="276"/>
      <c r="K36" s="281"/>
      <c r="L36" s="281">
        <v>46901.19</v>
      </c>
      <c r="M36" s="281">
        <v>12226</v>
      </c>
      <c r="N36" s="281"/>
      <c r="O36" s="276"/>
      <c r="P36" s="276"/>
      <c r="Q36" s="276">
        <v>38620.120000000003</v>
      </c>
      <c r="R36" s="276">
        <v>2001291.5</v>
      </c>
      <c r="S36" s="54">
        <v>637726.18999999994</v>
      </c>
      <c r="T36" s="54"/>
      <c r="U36" s="54">
        <v>32.479999999999997</v>
      </c>
      <c r="V36" s="54"/>
      <c r="W36" s="54">
        <v>839853</v>
      </c>
      <c r="X36" s="54"/>
      <c r="Y36" s="54">
        <v>230200</v>
      </c>
      <c r="Z36" s="275">
        <v>1231477</v>
      </c>
      <c r="AA36" s="275"/>
      <c r="AB36" s="275"/>
      <c r="AC36" s="275"/>
      <c r="AD36" s="275">
        <v>473370.92</v>
      </c>
      <c r="AE36" s="275">
        <v>110740.23</v>
      </c>
      <c r="AF36" s="275"/>
      <c r="AG36" s="275"/>
      <c r="AH36" s="275"/>
    </row>
    <row r="37" spans="1:34" x14ac:dyDescent="0.2">
      <c r="A37" s="276" t="s">
        <v>1802</v>
      </c>
      <c r="B37" s="280">
        <v>671272.29</v>
      </c>
      <c r="C37" s="280">
        <v>130544.53</v>
      </c>
      <c r="D37" s="280">
        <v>204980.91</v>
      </c>
      <c r="E37" s="280"/>
      <c r="F37" s="276"/>
      <c r="G37" s="276">
        <v>1687511.62</v>
      </c>
      <c r="H37" s="276">
        <v>1013871.88</v>
      </c>
      <c r="I37" s="276"/>
      <c r="J37" s="276"/>
      <c r="K37" s="281">
        <v>9000</v>
      </c>
      <c r="L37" s="281">
        <v>55876.34</v>
      </c>
      <c r="M37" s="281">
        <v>1982.64</v>
      </c>
      <c r="N37" s="281"/>
      <c r="O37" s="276"/>
      <c r="P37" s="276"/>
      <c r="Q37" s="276">
        <v>478666.07</v>
      </c>
      <c r="R37" s="276">
        <v>3800882.66</v>
      </c>
      <c r="S37" s="54">
        <v>995377.52</v>
      </c>
      <c r="T37" s="54"/>
      <c r="U37" s="54">
        <v>0.91</v>
      </c>
      <c r="V37" s="54"/>
      <c r="W37" s="54">
        <v>111090</v>
      </c>
      <c r="X37" s="54"/>
      <c r="Y37" s="54">
        <v>235830</v>
      </c>
      <c r="Z37" s="275">
        <v>616985</v>
      </c>
      <c r="AA37" s="275"/>
      <c r="AB37" s="275"/>
      <c r="AC37" s="275"/>
      <c r="AD37" s="275">
        <v>910302.47</v>
      </c>
      <c r="AE37" s="275">
        <v>1116216.79</v>
      </c>
      <c r="AF37" s="275"/>
      <c r="AG37" s="275"/>
      <c r="AH37" s="275"/>
    </row>
    <row r="38" spans="1:34" x14ac:dyDescent="0.2">
      <c r="A38" s="276" t="s">
        <v>1629</v>
      </c>
      <c r="B38" s="280">
        <v>814056.33</v>
      </c>
      <c r="C38" s="280">
        <v>40239</v>
      </c>
      <c r="D38" s="280">
        <v>69007.25</v>
      </c>
      <c r="E38" s="280"/>
      <c r="F38" s="276"/>
      <c r="G38" s="276">
        <v>482749.07</v>
      </c>
      <c r="H38" s="276">
        <v>273536.45</v>
      </c>
      <c r="I38" s="276"/>
      <c r="J38" s="276"/>
      <c r="K38" s="281">
        <v>2900</v>
      </c>
      <c r="L38" s="281">
        <v>31208.29</v>
      </c>
      <c r="M38" s="281"/>
      <c r="N38" s="281">
        <v>369.87</v>
      </c>
      <c r="O38" s="276">
        <v>261700</v>
      </c>
      <c r="P38" s="276"/>
      <c r="Q38" s="276">
        <v>-121579.41</v>
      </c>
      <c r="R38" s="276">
        <v>2024806.3999999999</v>
      </c>
      <c r="S38" s="54">
        <v>1188390.02</v>
      </c>
      <c r="T38" s="54">
        <v>5000</v>
      </c>
      <c r="U38" s="54">
        <v>1409.93</v>
      </c>
      <c r="V38" s="54"/>
      <c r="W38" s="54">
        <v>939172.5</v>
      </c>
      <c r="X38" s="54"/>
      <c r="Y38" s="54">
        <v>264687.57</v>
      </c>
      <c r="Z38" s="275">
        <v>1401802.5</v>
      </c>
      <c r="AA38" s="275"/>
      <c r="AB38" s="275"/>
      <c r="AC38" s="275"/>
      <c r="AD38" s="275">
        <v>705272.43</v>
      </c>
      <c r="AE38" s="275">
        <v>226475.17</v>
      </c>
      <c r="AF38" s="275"/>
      <c r="AG38" s="275"/>
      <c r="AH38" s="275">
        <v>37757.5</v>
      </c>
    </row>
    <row r="39" spans="1:34" x14ac:dyDescent="0.2">
      <c r="A39" s="276" t="s">
        <v>1630</v>
      </c>
      <c r="B39" s="280">
        <v>1201217.79</v>
      </c>
      <c r="C39" s="280">
        <v>22502.92</v>
      </c>
      <c r="D39" s="280">
        <v>82163</v>
      </c>
      <c r="E39" s="280"/>
      <c r="F39" s="276"/>
      <c r="G39" s="276">
        <v>462866.21</v>
      </c>
      <c r="H39" s="276">
        <v>312359.87</v>
      </c>
      <c r="I39" s="276"/>
      <c r="J39" s="276"/>
      <c r="K39" s="281">
        <v>2000</v>
      </c>
      <c r="L39" s="281">
        <v>49331.51</v>
      </c>
      <c r="M39" s="281">
        <v>273030</v>
      </c>
      <c r="N39" s="281">
        <v>633.20000000000005</v>
      </c>
      <c r="O39" s="276"/>
      <c r="P39" s="276"/>
      <c r="Q39" s="276">
        <v>15100.23</v>
      </c>
      <c r="R39" s="276">
        <v>2381908.6800000002</v>
      </c>
      <c r="S39" s="54">
        <v>1392183.06</v>
      </c>
      <c r="T39" s="54"/>
      <c r="U39" s="54">
        <v>2081.62</v>
      </c>
      <c r="V39" s="54"/>
      <c r="W39" s="54">
        <v>749700</v>
      </c>
      <c r="X39" s="54"/>
      <c r="Y39" s="54">
        <v>196296.75</v>
      </c>
      <c r="Z39" s="275">
        <v>1155860</v>
      </c>
      <c r="AA39" s="275"/>
      <c r="AB39" s="275"/>
      <c r="AC39" s="275"/>
      <c r="AD39" s="275">
        <v>819582.27</v>
      </c>
      <c r="AE39" s="275">
        <v>197281.15</v>
      </c>
      <c r="AF39" s="275"/>
      <c r="AG39" s="275"/>
      <c r="AH39" s="275">
        <v>27445</v>
      </c>
    </row>
    <row r="40" spans="1:34" x14ac:dyDescent="0.2">
      <c r="A40" s="276" t="s">
        <v>1631</v>
      </c>
      <c r="B40" s="280">
        <v>579602.77</v>
      </c>
      <c r="C40" s="280">
        <v>7600</v>
      </c>
      <c r="D40" s="280">
        <v>184695.4</v>
      </c>
      <c r="E40" s="280"/>
      <c r="F40" s="276"/>
      <c r="G40" s="276">
        <v>934901.64</v>
      </c>
      <c r="H40" s="276">
        <v>298472.59999999998</v>
      </c>
      <c r="I40" s="276"/>
      <c r="J40" s="276"/>
      <c r="K40" s="281">
        <v>1500</v>
      </c>
      <c r="L40" s="281">
        <v>55878.36</v>
      </c>
      <c r="M40" s="281"/>
      <c r="N40" s="281">
        <v>0</v>
      </c>
      <c r="O40" s="276"/>
      <c r="P40" s="276"/>
      <c r="Q40" s="276">
        <v>-981.55</v>
      </c>
      <c r="R40" s="276">
        <v>2692203.68</v>
      </c>
      <c r="S40" s="54">
        <v>1159425.22</v>
      </c>
      <c r="T40" s="54">
        <v>280914</v>
      </c>
      <c r="U40" s="54">
        <v>1087.25</v>
      </c>
      <c r="V40" s="54"/>
      <c r="W40" s="54">
        <v>1979650.02</v>
      </c>
      <c r="X40" s="54"/>
      <c r="Y40" s="54">
        <v>251415.71</v>
      </c>
      <c r="Z40" s="275">
        <v>2422200.02</v>
      </c>
      <c r="AA40" s="275"/>
      <c r="AB40" s="275"/>
      <c r="AC40" s="275"/>
      <c r="AD40" s="275">
        <v>867788.94</v>
      </c>
      <c r="AE40" s="275">
        <v>281199.17</v>
      </c>
      <c r="AF40" s="275"/>
      <c r="AG40" s="275"/>
      <c r="AH40" s="275">
        <v>5000</v>
      </c>
    </row>
    <row r="41" spans="1:34" x14ac:dyDescent="0.2">
      <c r="A41" s="276" t="s">
        <v>1632</v>
      </c>
      <c r="B41" s="280">
        <v>328573.64</v>
      </c>
      <c r="C41" s="280">
        <v>8194.4</v>
      </c>
      <c r="D41" s="280">
        <v>73645.119999999995</v>
      </c>
      <c r="E41" s="280"/>
      <c r="F41" s="276"/>
      <c r="G41" s="276">
        <v>434092.64</v>
      </c>
      <c r="H41" s="276">
        <v>277843.98</v>
      </c>
      <c r="I41" s="276"/>
      <c r="J41" s="276"/>
      <c r="K41" s="281">
        <v>3500</v>
      </c>
      <c r="L41" s="281">
        <v>30734</v>
      </c>
      <c r="M41" s="281">
        <v>10000</v>
      </c>
      <c r="N41" s="281">
        <v>647.08000000000004</v>
      </c>
      <c r="O41" s="276"/>
      <c r="P41" s="276"/>
      <c r="Q41" s="276">
        <v>-8208</v>
      </c>
      <c r="R41" s="276">
        <v>2888756.2</v>
      </c>
      <c r="S41" s="54">
        <v>1219484.24</v>
      </c>
      <c r="T41" s="54"/>
      <c r="U41" s="54">
        <v>509.33</v>
      </c>
      <c r="V41" s="54"/>
      <c r="W41" s="54">
        <v>1261044</v>
      </c>
      <c r="X41" s="54"/>
      <c r="Y41" s="54">
        <v>239672.11</v>
      </c>
      <c r="Z41" s="275">
        <v>1717044</v>
      </c>
      <c r="AA41" s="275"/>
      <c r="AB41" s="275"/>
      <c r="AC41" s="275">
        <v>4400</v>
      </c>
      <c r="AD41" s="275">
        <v>754357.04</v>
      </c>
      <c r="AE41" s="275">
        <v>168097.75</v>
      </c>
      <c r="AF41" s="275"/>
      <c r="AG41" s="275"/>
      <c r="AH41" s="275">
        <v>7955</v>
      </c>
    </row>
    <row r="42" spans="1:34" x14ac:dyDescent="0.2">
      <c r="A42" s="276" t="s">
        <v>1633</v>
      </c>
      <c r="B42" s="280">
        <v>689652.94</v>
      </c>
      <c r="C42" s="280">
        <v>68350.600000000006</v>
      </c>
      <c r="D42" s="280">
        <v>63778.33</v>
      </c>
      <c r="E42" s="280"/>
      <c r="F42" s="276"/>
      <c r="G42" s="276">
        <v>581270.98</v>
      </c>
      <c r="H42" s="276">
        <v>444033.4</v>
      </c>
      <c r="I42" s="276"/>
      <c r="J42" s="276"/>
      <c r="K42" s="281">
        <v>0</v>
      </c>
      <c r="L42" s="281">
        <v>52101.3</v>
      </c>
      <c r="M42" s="281">
        <v>15000</v>
      </c>
      <c r="N42" s="281">
        <v>5763.1</v>
      </c>
      <c r="O42" s="276">
        <v>156440</v>
      </c>
      <c r="P42" s="276"/>
      <c r="Q42" s="276">
        <v>-82</v>
      </c>
      <c r="R42" s="276">
        <v>3281518.85</v>
      </c>
      <c r="S42" s="54">
        <v>2101889.71</v>
      </c>
      <c r="T42" s="54"/>
      <c r="U42" s="54">
        <v>1352.91</v>
      </c>
      <c r="V42" s="54"/>
      <c r="W42" s="54">
        <v>2061911.76</v>
      </c>
      <c r="X42" s="54"/>
      <c r="Y42" s="54">
        <v>583812.86</v>
      </c>
      <c r="Z42" s="275">
        <v>2953761.76</v>
      </c>
      <c r="AA42" s="275"/>
      <c r="AB42" s="275"/>
      <c r="AC42" s="275"/>
      <c r="AD42" s="275">
        <v>1290207.3999999999</v>
      </c>
      <c r="AE42" s="275">
        <v>229830.49</v>
      </c>
      <c r="AF42" s="275">
        <v>153390.26999999999</v>
      </c>
      <c r="AG42" s="275"/>
      <c r="AH42" s="275">
        <v>85584</v>
      </c>
    </row>
    <row r="43" spans="1:34" x14ac:dyDescent="0.2">
      <c r="A43" s="276" t="s">
        <v>1634</v>
      </c>
      <c r="B43" s="280">
        <v>963354.2</v>
      </c>
      <c r="C43" s="280">
        <v>37964.25</v>
      </c>
      <c r="D43" s="280">
        <v>127506.61</v>
      </c>
      <c r="E43" s="280"/>
      <c r="F43" s="276"/>
      <c r="G43" s="276">
        <v>348719.45</v>
      </c>
      <c r="H43" s="276">
        <v>372152.95</v>
      </c>
      <c r="I43" s="276"/>
      <c r="J43" s="276"/>
      <c r="K43" s="281">
        <v>9556</v>
      </c>
      <c r="L43" s="281">
        <v>45181.3</v>
      </c>
      <c r="M43" s="281"/>
      <c r="N43" s="281">
        <v>300</v>
      </c>
      <c r="O43" s="276">
        <v>293620</v>
      </c>
      <c r="P43" s="276"/>
      <c r="Q43" s="276">
        <v>83109.94</v>
      </c>
      <c r="R43" s="276">
        <v>3750097.45</v>
      </c>
      <c r="S43" s="54">
        <v>1926499.63</v>
      </c>
      <c r="T43" s="54"/>
      <c r="U43" s="54">
        <v>1351.86</v>
      </c>
      <c r="V43" s="54"/>
      <c r="W43" s="54">
        <v>1625305.5</v>
      </c>
      <c r="X43" s="54"/>
      <c r="Y43" s="54">
        <v>430181.96</v>
      </c>
      <c r="Z43" s="275">
        <v>2440804.5</v>
      </c>
      <c r="AA43" s="275"/>
      <c r="AB43" s="275"/>
      <c r="AC43" s="275"/>
      <c r="AD43" s="275">
        <v>1217958.3</v>
      </c>
      <c r="AE43" s="275">
        <v>304699.26</v>
      </c>
      <c r="AF43" s="275"/>
      <c r="AG43" s="275"/>
      <c r="AH43" s="275">
        <v>70198</v>
      </c>
    </row>
    <row r="44" spans="1:34" x14ac:dyDescent="0.2">
      <c r="A44" s="276" t="s">
        <v>1635</v>
      </c>
      <c r="B44" s="280">
        <v>745234.74</v>
      </c>
      <c r="C44" s="280">
        <v>7615.46</v>
      </c>
      <c r="D44" s="280">
        <v>80246.75</v>
      </c>
      <c r="E44" s="280"/>
      <c r="F44" s="276"/>
      <c r="G44" s="276">
        <v>437332.03</v>
      </c>
      <c r="H44" s="276">
        <v>378635.26</v>
      </c>
      <c r="I44" s="276"/>
      <c r="J44" s="276"/>
      <c r="K44" s="281">
        <v>32238</v>
      </c>
      <c r="L44" s="281">
        <v>147275.1</v>
      </c>
      <c r="M44" s="281">
        <v>230925</v>
      </c>
      <c r="N44" s="281">
        <v>296.72000000000003</v>
      </c>
      <c r="O44" s="276"/>
      <c r="P44" s="276"/>
      <c r="Q44" s="276">
        <v>63400</v>
      </c>
      <c r="R44" s="276">
        <v>1851653.95</v>
      </c>
      <c r="S44" s="54">
        <v>1095447.58</v>
      </c>
      <c r="T44" s="54"/>
      <c r="U44" s="54">
        <v>1057.42</v>
      </c>
      <c r="V44" s="54"/>
      <c r="W44" s="54">
        <v>668845.93000000005</v>
      </c>
      <c r="X44" s="54"/>
      <c r="Y44" s="54">
        <v>180865.93</v>
      </c>
      <c r="Z44" s="275">
        <v>1157575.93</v>
      </c>
      <c r="AA44" s="275"/>
      <c r="AB44" s="275"/>
      <c r="AC44" s="275"/>
      <c r="AD44" s="275">
        <v>760770.81</v>
      </c>
      <c r="AE44" s="275">
        <v>195922.36</v>
      </c>
      <c r="AF44" s="275"/>
      <c r="AG44" s="275"/>
      <c r="AH44" s="275">
        <v>38253</v>
      </c>
    </row>
    <row r="45" spans="1:34" x14ac:dyDescent="0.2">
      <c r="A45" s="276" t="s">
        <v>1777</v>
      </c>
      <c r="B45" s="280">
        <v>358037.14</v>
      </c>
      <c r="C45" s="280">
        <v>27234</v>
      </c>
      <c r="D45" s="280">
        <v>49464.51</v>
      </c>
      <c r="E45" s="280"/>
      <c r="F45" s="276"/>
      <c r="G45" s="276">
        <v>434966.35</v>
      </c>
      <c r="H45" s="276">
        <v>430569.18</v>
      </c>
      <c r="I45" s="276"/>
      <c r="J45" s="276"/>
      <c r="K45" s="281">
        <v>3000</v>
      </c>
      <c r="L45" s="281">
        <v>29851.97</v>
      </c>
      <c r="M45" s="281">
        <v>293830</v>
      </c>
      <c r="N45" s="281">
        <v>546.12</v>
      </c>
      <c r="O45" s="276"/>
      <c r="P45" s="276"/>
      <c r="Q45" s="276">
        <v>51538.239999999998</v>
      </c>
      <c r="R45" s="276">
        <v>1865771.67</v>
      </c>
      <c r="S45" s="54">
        <v>1108194.6200000001</v>
      </c>
      <c r="T45" s="54"/>
      <c r="U45" s="54">
        <v>452</v>
      </c>
      <c r="V45" s="54"/>
      <c r="W45" s="54">
        <v>1013368</v>
      </c>
      <c r="X45" s="54"/>
      <c r="Y45" s="54">
        <v>269249.33</v>
      </c>
      <c r="Z45" s="275">
        <v>1353000</v>
      </c>
      <c r="AA45" s="275"/>
      <c r="AB45" s="275">
        <v>3120</v>
      </c>
      <c r="AC45" s="275"/>
      <c r="AD45" s="275">
        <v>838553.73</v>
      </c>
      <c r="AE45" s="275">
        <v>149913.67000000001</v>
      </c>
      <c r="AF45" s="275"/>
      <c r="AG45" s="275"/>
      <c r="AH45" s="275">
        <v>32284</v>
      </c>
    </row>
    <row r="46" spans="1:34" x14ac:dyDescent="0.2">
      <c r="A46" s="276" t="s">
        <v>1778</v>
      </c>
      <c r="B46" s="280">
        <v>279266.92</v>
      </c>
      <c r="C46" s="280">
        <v>2696.05</v>
      </c>
      <c r="D46" s="280">
        <v>45423.83</v>
      </c>
      <c r="E46" s="280"/>
      <c r="F46" s="276"/>
      <c r="G46" s="276">
        <v>552299.18000000005</v>
      </c>
      <c r="H46" s="276">
        <v>244920.24</v>
      </c>
      <c r="I46" s="276"/>
      <c r="J46" s="276"/>
      <c r="K46" s="281">
        <v>3000</v>
      </c>
      <c r="L46" s="281">
        <v>20748.009999999998</v>
      </c>
      <c r="M46" s="281"/>
      <c r="N46" s="281">
        <v>120</v>
      </c>
      <c r="O46" s="276">
        <v>47300</v>
      </c>
      <c r="P46" s="276"/>
      <c r="Q46" s="276">
        <v>2895.04</v>
      </c>
      <c r="R46" s="276">
        <v>1234901.48</v>
      </c>
      <c r="S46" s="54">
        <v>583229.38</v>
      </c>
      <c r="T46" s="54"/>
      <c r="U46" s="54">
        <v>601.83000000000004</v>
      </c>
      <c r="V46" s="54"/>
      <c r="W46" s="54">
        <v>985645.5</v>
      </c>
      <c r="X46" s="54"/>
      <c r="Y46" s="54">
        <v>391993.39</v>
      </c>
      <c r="Z46" s="275">
        <v>1361125.5</v>
      </c>
      <c r="AA46" s="275"/>
      <c r="AB46" s="275"/>
      <c r="AC46" s="275"/>
      <c r="AD46" s="275">
        <v>634936.36</v>
      </c>
      <c r="AE46" s="275">
        <v>149168.35999999999</v>
      </c>
      <c r="AF46" s="275"/>
      <c r="AG46" s="275">
        <v>2244.52</v>
      </c>
      <c r="AH46" s="275">
        <v>7304</v>
      </c>
    </row>
    <row r="47" spans="1:34" x14ac:dyDescent="0.2">
      <c r="A47" s="276" t="s">
        <v>1796</v>
      </c>
      <c r="B47" s="280">
        <v>389336.41</v>
      </c>
      <c r="C47" s="280">
        <v>11427.5</v>
      </c>
      <c r="D47" s="280">
        <v>104507.69</v>
      </c>
      <c r="E47" s="280"/>
      <c r="F47" s="276"/>
      <c r="G47" s="276">
        <v>1223376.18</v>
      </c>
      <c r="H47" s="276">
        <v>315269.52</v>
      </c>
      <c r="I47" s="276"/>
      <c r="J47" s="276"/>
      <c r="K47" s="281">
        <v>4000</v>
      </c>
      <c r="L47" s="281">
        <v>65727.86</v>
      </c>
      <c r="M47" s="281"/>
      <c r="N47" s="281">
        <v>399.16</v>
      </c>
      <c r="O47" s="276">
        <v>96510</v>
      </c>
      <c r="P47" s="276"/>
      <c r="Q47" s="276">
        <v>-39556.82</v>
      </c>
      <c r="R47" s="276">
        <v>2300894.7000000002</v>
      </c>
      <c r="S47" s="54">
        <v>1164546.08</v>
      </c>
      <c r="T47" s="54"/>
      <c r="U47" s="54">
        <v>625.5</v>
      </c>
      <c r="V47" s="54"/>
      <c r="W47" s="54">
        <v>748769.7</v>
      </c>
      <c r="X47" s="54"/>
      <c r="Y47" s="54">
        <v>165187.79</v>
      </c>
      <c r="Z47" s="275">
        <v>1307459.7</v>
      </c>
      <c r="AA47" s="275"/>
      <c r="AB47" s="275"/>
      <c r="AC47" s="275"/>
      <c r="AD47" s="275">
        <v>584433.87</v>
      </c>
      <c r="AE47" s="275">
        <v>185556.64</v>
      </c>
      <c r="AF47" s="275"/>
      <c r="AG47" s="275"/>
      <c r="AH47" s="275">
        <v>4300</v>
      </c>
    </row>
    <row r="48" spans="1:34" x14ac:dyDescent="0.2">
      <c r="A48" s="276" t="s">
        <v>1803</v>
      </c>
      <c r="B48" s="280">
        <v>535878.75</v>
      </c>
      <c r="C48" s="280">
        <v>14100</v>
      </c>
      <c r="D48" s="280">
        <v>48967.06</v>
      </c>
      <c r="E48" s="280"/>
      <c r="F48" s="276"/>
      <c r="G48" s="276">
        <v>4281621.0999999996</v>
      </c>
      <c r="H48" s="276">
        <v>317755.03999999998</v>
      </c>
      <c r="I48" s="276"/>
      <c r="J48" s="276"/>
      <c r="K48" s="281">
        <v>4000</v>
      </c>
      <c r="L48" s="281">
        <v>30142.3</v>
      </c>
      <c r="M48" s="281"/>
      <c r="N48" s="281">
        <v>360</v>
      </c>
      <c r="O48" s="276">
        <v>5000</v>
      </c>
      <c r="P48" s="276"/>
      <c r="Q48" s="276">
        <v>29006.02</v>
      </c>
      <c r="R48" s="276">
        <v>4006426</v>
      </c>
      <c r="S48" s="54">
        <v>1496820.47</v>
      </c>
      <c r="T48" s="54"/>
      <c r="U48" s="54">
        <v>1244.95</v>
      </c>
      <c r="V48" s="54"/>
      <c r="W48" s="54">
        <v>710491.5</v>
      </c>
      <c r="X48" s="54"/>
      <c r="Y48" s="54">
        <v>205065.71</v>
      </c>
      <c r="Z48" s="275">
        <v>1270041.5</v>
      </c>
      <c r="AA48" s="275"/>
      <c r="AB48" s="275"/>
      <c r="AC48" s="275"/>
      <c r="AD48" s="275">
        <v>878313.44</v>
      </c>
      <c r="AE48" s="275">
        <v>256860.34</v>
      </c>
      <c r="AF48" s="275"/>
      <c r="AG48" s="275"/>
      <c r="AH48" s="275">
        <v>24665</v>
      </c>
    </row>
    <row r="49" spans="1:34" x14ac:dyDescent="0.2">
      <c r="A49" s="276" t="s">
        <v>1636</v>
      </c>
      <c r="B49" s="280">
        <v>419461.2</v>
      </c>
      <c r="C49" s="280">
        <v>181272.31</v>
      </c>
      <c r="D49" s="280">
        <v>151101.42000000001</v>
      </c>
      <c r="E49" s="280"/>
      <c r="F49" s="276"/>
      <c r="G49" s="276">
        <v>418898.64</v>
      </c>
      <c r="H49" s="276">
        <v>305085.87</v>
      </c>
      <c r="I49" s="276"/>
      <c r="J49" s="276"/>
      <c r="K49" s="281">
        <v>8000</v>
      </c>
      <c r="L49" s="281">
        <v>41180.839999999997</v>
      </c>
      <c r="M49" s="281"/>
      <c r="N49" s="281"/>
      <c r="O49" s="276"/>
      <c r="P49" s="276"/>
      <c r="Q49" s="276">
        <v>111445</v>
      </c>
      <c r="R49" s="276">
        <v>1877057.75</v>
      </c>
      <c r="S49" s="54">
        <v>965112.55</v>
      </c>
      <c r="T49" s="54"/>
      <c r="U49" s="54">
        <v>1041.6099999999999</v>
      </c>
      <c r="V49" s="54"/>
      <c r="W49" s="54">
        <v>1060487.3</v>
      </c>
      <c r="X49" s="54"/>
      <c r="Y49" s="54">
        <v>88380</v>
      </c>
      <c r="Z49" s="275">
        <v>1265027.3</v>
      </c>
      <c r="AA49" s="275"/>
      <c r="AB49" s="275"/>
      <c r="AC49" s="275"/>
      <c r="AD49" s="275">
        <v>854090.55</v>
      </c>
      <c r="AE49" s="275">
        <v>146316.89000000001</v>
      </c>
      <c r="AF49" s="275"/>
      <c r="AG49" s="275"/>
      <c r="AH49" s="275"/>
    </row>
    <row r="50" spans="1:34" x14ac:dyDescent="0.2">
      <c r="A50" s="276" t="s">
        <v>1637</v>
      </c>
      <c r="B50" s="280">
        <v>38013.86</v>
      </c>
      <c r="C50" s="280">
        <v>155359.04999999999</v>
      </c>
      <c r="D50" s="280">
        <v>76530.63</v>
      </c>
      <c r="E50" s="280"/>
      <c r="F50" s="276"/>
      <c r="G50" s="276">
        <v>502608.6</v>
      </c>
      <c r="H50" s="276">
        <v>395621.22</v>
      </c>
      <c r="I50" s="276"/>
      <c r="J50" s="276"/>
      <c r="K50" s="281">
        <v>0</v>
      </c>
      <c r="L50" s="281">
        <v>28382</v>
      </c>
      <c r="M50" s="281"/>
      <c r="N50" s="281"/>
      <c r="O50" s="276"/>
      <c r="P50" s="276"/>
      <c r="Q50" s="276">
        <v>-1295727.72</v>
      </c>
      <c r="R50" s="276">
        <v>2506199.65</v>
      </c>
      <c r="S50" s="54">
        <v>870398.76</v>
      </c>
      <c r="T50" s="54"/>
      <c r="U50" s="54">
        <v>150.06</v>
      </c>
      <c r="V50" s="54"/>
      <c r="W50" s="54">
        <v>1914817.8</v>
      </c>
      <c r="X50" s="54"/>
      <c r="Y50" s="54">
        <v>84420</v>
      </c>
      <c r="Z50" s="275">
        <v>2220419.7999999998</v>
      </c>
      <c r="AA50" s="275"/>
      <c r="AB50" s="275"/>
      <c r="AC50" s="275"/>
      <c r="AD50" s="275">
        <v>538693.43999999994</v>
      </c>
      <c r="AE50" s="275">
        <v>171925.95</v>
      </c>
      <c r="AF50" s="275"/>
      <c r="AG50" s="275"/>
      <c r="AH50" s="275"/>
    </row>
    <row r="51" spans="1:34" x14ac:dyDescent="0.2">
      <c r="A51" s="276" t="s">
        <v>1638</v>
      </c>
      <c r="B51" s="280">
        <v>238812.58</v>
      </c>
      <c r="C51" s="280">
        <v>22584.240000000002</v>
      </c>
      <c r="D51" s="280">
        <v>85431.35</v>
      </c>
      <c r="E51" s="280"/>
      <c r="F51" s="276"/>
      <c r="G51" s="276">
        <v>69614.13</v>
      </c>
      <c r="H51" s="276">
        <v>83882.63</v>
      </c>
      <c r="I51" s="276"/>
      <c r="J51" s="276"/>
      <c r="K51" s="281">
        <v>9200</v>
      </c>
      <c r="L51" s="281">
        <v>94828.66</v>
      </c>
      <c r="M51" s="281"/>
      <c r="N51" s="281"/>
      <c r="O51" s="276"/>
      <c r="P51" s="276"/>
      <c r="Q51" s="276">
        <v>44833.36</v>
      </c>
      <c r="R51" s="276">
        <v>1840660.03</v>
      </c>
      <c r="S51" s="54">
        <v>782054.5</v>
      </c>
      <c r="T51" s="54">
        <v>88180</v>
      </c>
      <c r="U51" s="54"/>
      <c r="V51" s="54"/>
      <c r="W51" s="54">
        <v>1014246</v>
      </c>
      <c r="X51" s="54"/>
      <c r="Y51" s="54">
        <v>113944</v>
      </c>
      <c r="Z51" s="275">
        <v>1312528</v>
      </c>
      <c r="AA51" s="275"/>
      <c r="AB51" s="275"/>
      <c r="AC51" s="275"/>
      <c r="AD51" s="275">
        <v>487989.85</v>
      </c>
      <c r="AE51" s="275">
        <v>152917.63</v>
      </c>
      <c r="AF51" s="275"/>
      <c r="AG51" s="275"/>
      <c r="AH51" s="275"/>
    </row>
    <row r="52" spans="1:34" x14ac:dyDescent="0.2">
      <c r="A52" s="276" t="s">
        <v>1639</v>
      </c>
      <c r="B52" s="280">
        <v>140191.31</v>
      </c>
      <c r="C52" s="280">
        <v>51662.98</v>
      </c>
      <c r="D52" s="280">
        <v>112192.85</v>
      </c>
      <c r="E52" s="280"/>
      <c r="F52" s="276"/>
      <c r="G52" s="276">
        <v>769272.9</v>
      </c>
      <c r="H52" s="276">
        <v>255202.32</v>
      </c>
      <c r="I52" s="276"/>
      <c r="J52" s="276"/>
      <c r="K52" s="281">
        <v>11972</v>
      </c>
      <c r="L52" s="281">
        <v>31550</v>
      </c>
      <c r="M52" s="281"/>
      <c r="N52" s="281"/>
      <c r="O52" s="276"/>
      <c r="P52" s="276">
        <v>-575.30999999999995</v>
      </c>
      <c r="Q52" s="276">
        <v>-355164.49</v>
      </c>
      <c r="R52" s="276">
        <v>1821817.03</v>
      </c>
      <c r="S52" s="54">
        <v>994645.93</v>
      </c>
      <c r="T52" s="54"/>
      <c r="U52" s="54">
        <v>387.53</v>
      </c>
      <c r="V52" s="54"/>
      <c r="W52" s="54">
        <v>1608525.5</v>
      </c>
      <c r="X52" s="54"/>
      <c r="Y52" s="54">
        <v>162820</v>
      </c>
      <c r="Z52" s="275">
        <v>2146730.5</v>
      </c>
      <c r="AA52" s="275"/>
      <c r="AB52" s="275">
        <v>7800</v>
      </c>
      <c r="AC52" s="275"/>
      <c r="AD52" s="275">
        <v>694728.95</v>
      </c>
      <c r="AE52" s="275">
        <v>55231.38</v>
      </c>
      <c r="AF52" s="275"/>
      <c r="AG52" s="275"/>
      <c r="AH52" s="275"/>
    </row>
    <row r="53" spans="1:34" x14ac:dyDescent="0.2">
      <c r="A53" s="276" t="s">
        <v>1640</v>
      </c>
      <c r="B53" s="280">
        <v>504164.61</v>
      </c>
      <c r="C53" s="280">
        <v>207536.4</v>
      </c>
      <c r="D53" s="280">
        <v>559715.88</v>
      </c>
      <c r="E53" s="280"/>
      <c r="F53" s="276"/>
      <c r="G53" s="276">
        <v>577730.87</v>
      </c>
      <c r="H53" s="276">
        <v>508318.46</v>
      </c>
      <c r="I53" s="276"/>
      <c r="J53" s="276"/>
      <c r="K53" s="281">
        <v>44800</v>
      </c>
      <c r="L53" s="281">
        <v>349417.42</v>
      </c>
      <c r="M53" s="281"/>
      <c r="N53" s="281"/>
      <c r="O53" s="276"/>
      <c r="P53" s="276"/>
      <c r="Q53" s="276">
        <v>-4978786.1500000004</v>
      </c>
      <c r="R53" s="276">
        <v>1102265.42</v>
      </c>
      <c r="S53" s="54">
        <v>327707.58</v>
      </c>
      <c r="T53" s="54"/>
      <c r="U53" s="54"/>
      <c r="V53" s="54"/>
      <c r="W53" s="54">
        <v>1431801</v>
      </c>
      <c r="X53" s="54"/>
      <c r="Y53" s="54">
        <v>209600</v>
      </c>
      <c r="Z53" s="275">
        <v>2336111</v>
      </c>
      <c r="AA53" s="275"/>
      <c r="AB53" s="275"/>
      <c r="AC53" s="275"/>
      <c r="AD53" s="275">
        <v>925551.87</v>
      </c>
      <c r="AE53" s="275">
        <v>185865.76</v>
      </c>
      <c r="AF53" s="275"/>
      <c r="AG53" s="275">
        <v>34397</v>
      </c>
      <c r="AH53" s="275">
        <v>3042</v>
      </c>
    </row>
    <row r="54" spans="1:34" x14ac:dyDescent="0.2">
      <c r="A54" s="276" t="s">
        <v>1641</v>
      </c>
      <c r="B54" s="280">
        <v>467502.3</v>
      </c>
      <c r="C54" s="280">
        <v>162744.12</v>
      </c>
      <c r="D54" s="280">
        <v>82001.84</v>
      </c>
      <c r="E54" s="280"/>
      <c r="F54" s="276"/>
      <c r="G54" s="276">
        <v>155416.15</v>
      </c>
      <c r="H54" s="276">
        <v>173890.66</v>
      </c>
      <c r="I54" s="276"/>
      <c r="J54" s="276"/>
      <c r="K54" s="281">
        <v>0</v>
      </c>
      <c r="L54" s="281">
        <v>28140</v>
      </c>
      <c r="M54" s="281"/>
      <c r="N54" s="281"/>
      <c r="O54" s="276"/>
      <c r="P54" s="276"/>
      <c r="Q54" s="276">
        <v>-1146610.02</v>
      </c>
      <c r="R54" s="276">
        <v>2172216.88</v>
      </c>
      <c r="S54" s="54">
        <v>776907.4</v>
      </c>
      <c r="T54" s="54">
        <v>133900</v>
      </c>
      <c r="U54" s="54">
        <v>952.99</v>
      </c>
      <c r="V54" s="54"/>
      <c r="W54" s="54">
        <v>836835</v>
      </c>
      <c r="X54" s="54"/>
      <c r="Y54" s="54">
        <v>87700</v>
      </c>
      <c r="Z54" s="275">
        <v>1084175</v>
      </c>
      <c r="AA54" s="275"/>
      <c r="AB54" s="275"/>
      <c r="AC54" s="275"/>
      <c r="AD54" s="275">
        <v>605447.48</v>
      </c>
      <c r="AE54" s="275">
        <v>60676.7</v>
      </c>
      <c r="AF54" s="275"/>
      <c r="AG54" s="275"/>
      <c r="AH54" s="275"/>
    </row>
    <row r="55" spans="1:34" x14ac:dyDescent="0.2">
      <c r="A55" s="276" t="s">
        <v>1642</v>
      </c>
      <c r="B55" s="280">
        <v>136202.32</v>
      </c>
      <c r="C55" s="280">
        <v>88035.56</v>
      </c>
      <c r="D55" s="280">
        <v>50294.94</v>
      </c>
      <c r="E55" s="280"/>
      <c r="F55" s="276"/>
      <c r="G55" s="276">
        <v>1254293.24</v>
      </c>
      <c r="H55" s="276">
        <v>646611.22</v>
      </c>
      <c r="I55" s="276"/>
      <c r="J55" s="276"/>
      <c r="K55" s="281"/>
      <c r="L55" s="281"/>
      <c r="M55" s="281"/>
      <c r="N55" s="281"/>
      <c r="O55" s="276"/>
      <c r="P55" s="276"/>
      <c r="Q55" s="276"/>
      <c r="R55" s="276">
        <v>1936400.69</v>
      </c>
      <c r="S55" s="54">
        <v>580792.88</v>
      </c>
      <c r="T55" s="54">
        <v>77460</v>
      </c>
      <c r="U55" s="54">
        <v>0.9</v>
      </c>
      <c r="V55" s="54"/>
      <c r="W55" s="54">
        <v>946920</v>
      </c>
      <c r="X55" s="54"/>
      <c r="Y55" s="54">
        <v>73600</v>
      </c>
      <c r="Z55" s="275">
        <v>1145640</v>
      </c>
      <c r="AA55" s="275"/>
      <c r="AB55" s="275"/>
      <c r="AC55" s="275"/>
      <c r="AD55" s="275">
        <v>366173.87</v>
      </c>
      <c r="AE55" s="275">
        <v>72386.179999999993</v>
      </c>
      <c r="AF55" s="275"/>
      <c r="AG55" s="275"/>
      <c r="AH55" s="275"/>
    </row>
    <row r="56" spans="1:34" x14ac:dyDescent="0.2">
      <c r="A56" s="276" t="s">
        <v>1643</v>
      </c>
      <c r="B56" s="280">
        <v>142205.64000000001</v>
      </c>
      <c r="C56" s="280">
        <v>47437.52</v>
      </c>
      <c r="D56" s="280">
        <v>257572.21</v>
      </c>
      <c r="E56" s="280"/>
      <c r="F56" s="276"/>
      <c r="G56" s="276">
        <v>49837.440000000002</v>
      </c>
      <c r="H56" s="276">
        <v>241134.06</v>
      </c>
      <c r="I56" s="276"/>
      <c r="J56" s="276"/>
      <c r="K56" s="281">
        <v>6000</v>
      </c>
      <c r="L56" s="281">
        <v>54417.02</v>
      </c>
      <c r="M56" s="281"/>
      <c r="N56" s="281"/>
      <c r="O56" s="276"/>
      <c r="P56" s="276"/>
      <c r="Q56" s="276">
        <v>139251.15</v>
      </c>
      <c r="R56" s="276">
        <v>1262941.0900000001</v>
      </c>
      <c r="S56" s="54">
        <v>1443808.29</v>
      </c>
      <c r="T56" s="54">
        <v>31200</v>
      </c>
      <c r="U56" s="54">
        <v>279.68</v>
      </c>
      <c r="V56" s="54"/>
      <c r="W56" s="54">
        <v>2018814</v>
      </c>
      <c r="X56" s="54"/>
      <c r="Y56" s="54">
        <v>172200</v>
      </c>
      <c r="Z56" s="275">
        <v>2748024</v>
      </c>
      <c r="AA56" s="275"/>
      <c r="AB56" s="275"/>
      <c r="AC56" s="275"/>
      <c r="AD56" s="275">
        <v>746879.34</v>
      </c>
      <c r="AE56" s="275">
        <v>74770.09</v>
      </c>
      <c r="AF56" s="275"/>
      <c r="AG56" s="275"/>
      <c r="AH56" s="275"/>
    </row>
    <row r="57" spans="1:34" x14ac:dyDescent="0.2">
      <c r="A57" s="276" t="s">
        <v>1779</v>
      </c>
      <c r="B57" s="280">
        <v>299717.08</v>
      </c>
      <c r="C57" s="280">
        <v>49020.75</v>
      </c>
      <c r="D57" s="280">
        <v>112263</v>
      </c>
      <c r="E57" s="280"/>
      <c r="F57" s="276"/>
      <c r="G57" s="276">
        <v>604817.72</v>
      </c>
      <c r="H57" s="276">
        <v>635150.87</v>
      </c>
      <c r="I57" s="276"/>
      <c r="J57" s="276"/>
      <c r="K57" s="281">
        <v>7800</v>
      </c>
      <c r="L57" s="281">
        <v>43000</v>
      </c>
      <c r="M57" s="281"/>
      <c r="N57" s="281"/>
      <c r="O57" s="276">
        <v>5220</v>
      </c>
      <c r="P57" s="276"/>
      <c r="Q57" s="276">
        <v>161727</v>
      </c>
      <c r="R57" s="276">
        <v>2033596.36</v>
      </c>
      <c r="S57" s="54">
        <v>1348435.02</v>
      </c>
      <c r="T57" s="54">
        <v>52000</v>
      </c>
      <c r="U57" s="54">
        <v>455.24</v>
      </c>
      <c r="V57" s="54"/>
      <c r="W57" s="54">
        <v>1502232</v>
      </c>
      <c r="X57" s="54"/>
      <c r="Y57" s="54">
        <v>286020</v>
      </c>
      <c r="Z57" s="275">
        <v>2101087</v>
      </c>
      <c r="AA57" s="275"/>
      <c r="AB57" s="275"/>
      <c r="AC57" s="275"/>
      <c r="AD57" s="275">
        <v>936335.37</v>
      </c>
      <c r="AE57" s="275">
        <v>96548.7</v>
      </c>
      <c r="AF57" s="275"/>
      <c r="AG57" s="275"/>
      <c r="AH57" s="275"/>
    </row>
    <row r="58" spans="1:34" x14ac:dyDescent="0.2">
      <c r="A58" s="276" t="s">
        <v>1780</v>
      </c>
      <c r="B58" s="280">
        <v>144432.68</v>
      </c>
      <c r="C58" s="280">
        <v>114644.41</v>
      </c>
      <c r="D58" s="280">
        <v>278524.65999999997</v>
      </c>
      <c r="E58" s="280"/>
      <c r="F58" s="276"/>
      <c r="G58" s="276">
        <v>757361.63</v>
      </c>
      <c r="H58" s="276">
        <v>234401.15</v>
      </c>
      <c r="I58" s="276"/>
      <c r="J58" s="276"/>
      <c r="K58" s="281">
        <v>0</v>
      </c>
      <c r="L58" s="281">
        <v>23400</v>
      </c>
      <c r="M58" s="281"/>
      <c r="N58" s="281"/>
      <c r="O58" s="276"/>
      <c r="P58" s="276"/>
      <c r="Q58" s="276">
        <v>27173.14</v>
      </c>
      <c r="R58" s="276">
        <v>2378594.3199999998</v>
      </c>
      <c r="S58" s="54">
        <v>1499237.73</v>
      </c>
      <c r="T58" s="54">
        <v>232000</v>
      </c>
      <c r="U58" s="54">
        <v>201.7</v>
      </c>
      <c r="V58" s="54"/>
      <c r="W58" s="54">
        <v>1200087</v>
      </c>
      <c r="X58" s="54"/>
      <c r="Y58" s="54">
        <v>115220</v>
      </c>
      <c r="Z58" s="275">
        <v>1641049</v>
      </c>
      <c r="AA58" s="275"/>
      <c r="AB58" s="275">
        <v>4415</v>
      </c>
      <c r="AC58" s="275"/>
      <c r="AD58" s="275">
        <v>1022083.71</v>
      </c>
      <c r="AE58" s="275">
        <v>231502.38</v>
      </c>
      <c r="AF58" s="275"/>
      <c r="AG58" s="275"/>
      <c r="AH58" s="275"/>
    </row>
    <row r="59" spans="1:34" x14ac:dyDescent="0.2">
      <c r="A59" s="276" t="s">
        <v>1781</v>
      </c>
      <c r="B59" s="280">
        <v>218557.75</v>
      </c>
      <c r="C59" s="280">
        <v>72693.05</v>
      </c>
      <c r="D59" s="280">
        <v>148977.99</v>
      </c>
      <c r="E59" s="280"/>
      <c r="F59" s="276"/>
      <c r="G59" s="276">
        <v>1690481.61</v>
      </c>
      <c r="H59" s="276">
        <v>490004.93</v>
      </c>
      <c r="I59" s="276"/>
      <c r="J59" s="276"/>
      <c r="K59" s="281">
        <v>4000</v>
      </c>
      <c r="L59" s="281">
        <v>63612.6</v>
      </c>
      <c r="M59" s="281"/>
      <c r="N59" s="281"/>
      <c r="O59" s="276"/>
      <c r="P59" s="276"/>
      <c r="Q59" s="276"/>
      <c r="R59" s="276">
        <v>2522084.4900000002</v>
      </c>
      <c r="S59" s="54">
        <v>1246973.98</v>
      </c>
      <c r="T59" s="54"/>
      <c r="U59" s="54">
        <v>206.84</v>
      </c>
      <c r="V59" s="54"/>
      <c r="W59" s="54">
        <v>1063377</v>
      </c>
      <c r="X59" s="54"/>
      <c r="Y59" s="54">
        <v>148800</v>
      </c>
      <c r="Z59" s="275">
        <v>1515529</v>
      </c>
      <c r="AA59" s="275"/>
      <c r="AB59" s="275"/>
      <c r="AC59" s="275"/>
      <c r="AD59" s="275">
        <v>541653.86</v>
      </c>
      <c r="AE59" s="275">
        <v>49826.400000000001</v>
      </c>
      <c r="AF59" s="275"/>
      <c r="AG59" s="275"/>
      <c r="AH59" s="275"/>
    </row>
    <row r="60" spans="1:34" x14ac:dyDescent="0.2">
      <c r="A60" s="276" t="s">
        <v>1644</v>
      </c>
      <c r="B60" s="280">
        <v>1015560.92</v>
      </c>
      <c r="C60" s="280">
        <v>174934.3</v>
      </c>
      <c r="D60" s="280">
        <v>72054.679999999993</v>
      </c>
      <c r="E60" s="280"/>
      <c r="F60" s="276"/>
      <c r="G60" s="276">
        <v>390437.06</v>
      </c>
      <c r="H60" s="276">
        <v>562488.39</v>
      </c>
      <c r="I60" s="276"/>
      <c r="J60" s="276"/>
      <c r="K60" s="281">
        <v>1360</v>
      </c>
      <c r="L60" s="281">
        <v>105953</v>
      </c>
      <c r="M60" s="281"/>
      <c r="N60" s="281">
        <v>15</v>
      </c>
      <c r="O60" s="276"/>
      <c r="P60" s="276">
        <v>-257111.57</v>
      </c>
      <c r="Q60" s="276">
        <v>120636.95</v>
      </c>
      <c r="R60" s="276">
        <v>2222830.3199999998</v>
      </c>
      <c r="S60" s="54">
        <v>1474586.97</v>
      </c>
      <c r="T60" s="54"/>
      <c r="U60" s="54">
        <v>2151.1999999999998</v>
      </c>
      <c r="V60" s="54"/>
      <c r="W60" s="54">
        <v>871914.5</v>
      </c>
      <c r="X60" s="54"/>
      <c r="Y60" s="54">
        <v>42000</v>
      </c>
      <c r="Z60" s="275">
        <v>1344009.5</v>
      </c>
      <c r="AA60" s="275"/>
      <c r="AB60" s="275"/>
      <c r="AC60" s="275"/>
      <c r="AD60" s="275">
        <v>741022.4</v>
      </c>
      <c r="AE60" s="275">
        <v>170854.12</v>
      </c>
      <c r="AF60" s="275"/>
      <c r="AG60" s="275"/>
      <c r="AH60" s="275">
        <v>11521</v>
      </c>
    </row>
    <row r="61" spans="1:34" x14ac:dyDescent="0.2">
      <c r="A61" s="276" t="s">
        <v>1645</v>
      </c>
      <c r="B61" s="280">
        <v>1429516.74</v>
      </c>
      <c r="C61" s="280">
        <v>172104.25</v>
      </c>
      <c r="D61" s="280">
        <v>217318.66</v>
      </c>
      <c r="E61" s="280"/>
      <c r="F61" s="276"/>
      <c r="G61" s="276">
        <v>2806328.2</v>
      </c>
      <c r="H61" s="276">
        <v>1502233.69</v>
      </c>
      <c r="I61" s="276"/>
      <c r="J61" s="276"/>
      <c r="K61" s="281">
        <v>11200</v>
      </c>
      <c r="L61" s="281">
        <v>407273.22</v>
      </c>
      <c r="M61" s="281"/>
      <c r="N61" s="281">
        <v>8167.49</v>
      </c>
      <c r="O61" s="276"/>
      <c r="P61" s="276">
        <v>2261133.75</v>
      </c>
      <c r="Q61" s="276">
        <v>3326.12</v>
      </c>
      <c r="R61" s="276">
        <v>3033155.83</v>
      </c>
      <c r="S61" s="54">
        <v>3168261.22</v>
      </c>
      <c r="T61" s="54">
        <v>636489</v>
      </c>
      <c r="U61" s="54">
        <v>3320.87</v>
      </c>
      <c r="V61" s="54"/>
      <c r="W61" s="54">
        <v>2795625</v>
      </c>
      <c r="X61" s="54"/>
      <c r="Y61" s="54">
        <v>382642</v>
      </c>
      <c r="Z61" s="275">
        <v>4056090.87</v>
      </c>
      <c r="AA61" s="275"/>
      <c r="AB61" s="275"/>
      <c r="AC61" s="275"/>
      <c r="AD61" s="275">
        <v>2349954.44</v>
      </c>
      <c r="AE61" s="275">
        <v>140092.65</v>
      </c>
      <c r="AF61" s="275"/>
      <c r="AG61" s="275"/>
      <c r="AH61" s="275"/>
    </row>
    <row r="62" spans="1:34" x14ac:dyDescent="0.2">
      <c r="A62" s="276" t="s">
        <v>1646</v>
      </c>
      <c r="B62" s="280">
        <v>515117.63</v>
      </c>
      <c r="C62" s="280">
        <v>127500.77</v>
      </c>
      <c r="D62" s="280">
        <v>310710.99</v>
      </c>
      <c r="E62" s="280"/>
      <c r="F62" s="276"/>
      <c r="G62" s="276">
        <v>804510.3</v>
      </c>
      <c r="H62" s="276">
        <v>578930.97</v>
      </c>
      <c r="I62" s="276"/>
      <c r="J62" s="276"/>
      <c r="K62" s="281">
        <v>0</v>
      </c>
      <c r="L62" s="281">
        <v>318240.63</v>
      </c>
      <c r="M62" s="281"/>
      <c r="N62" s="281">
        <v>30.5</v>
      </c>
      <c r="O62" s="276"/>
      <c r="P62" s="276">
        <v>-189848.3</v>
      </c>
      <c r="Q62" s="276"/>
      <c r="R62" s="276">
        <v>2266667.36</v>
      </c>
      <c r="S62" s="54">
        <v>1661599.09</v>
      </c>
      <c r="T62" s="54"/>
      <c r="U62" s="54">
        <v>1144.8800000000001</v>
      </c>
      <c r="V62" s="54"/>
      <c r="W62" s="54">
        <v>1454829</v>
      </c>
      <c r="X62" s="54"/>
      <c r="Y62" s="54">
        <v>12000</v>
      </c>
      <c r="Z62" s="275">
        <v>1880605</v>
      </c>
      <c r="AA62" s="275"/>
      <c r="AB62" s="275"/>
      <c r="AC62" s="275"/>
      <c r="AD62" s="275">
        <v>889784.72</v>
      </c>
      <c r="AE62" s="275">
        <v>214282.78</v>
      </c>
      <c r="AF62" s="275"/>
      <c r="AG62" s="275"/>
      <c r="AH62" s="275"/>
    </row>
    <row r="63" spans="1:34" x14ac:dyDescent="0.2">
      <c r="A63" s="276" t="s">
        <v>1647</v>
      </c>
      <c r="B63" s="280">
        <v>576644.30000000005</v>
      </c>
      <c r="C63" s="280">
        <v>100648.22</v>
      </c>
      <c r="D63" s="280">
        <v>40757.29</v>
      </c>
      <c r="E63" s="280"/>
      <c r="F63" s="276"/>
      <c r="G63" s="276">
        <v>227974.35</v>
      </c>
      <c r="H63" s="276">
        <v>319044.03999999998</v>
      </c>
      <c r="I63" s="276"/>
      <c r="J63" s="276"/>
      <c r="K63" s="281">
        <v>3500</v>
      </c>
      <c r="L63" s="281">
        <v>32554.09</v>
      </c>
      <c r="M63" s="281"/>
      <c r="N63" s="281">
        <v>2220.41</v>
      </c>
      <c r="O63" s="276"/>
      <c r="P63" s="276">
        <v>-666800.07999999996</v>
      </c>
      <c r="Q63" s="276">
        <v>-10</v>
      </c>
      <c r="R63" s="276">
        <v>1987498.73</v>
      </c>
      <c r="S63" s="54">
        <v>1041385.62</v>
      </c>
      <c r="T63" s="54">
        <v>210000</v>
      </c>
      <c r="U63" s="54">
        <v>1428.36</v>
      </c>
      <c r="V63" s="54"/>
      <c r="W63" s="54">
        <v>483701</v>
      </c>
      <c r="X63" s="54"/>
      <c r="Y63" s="54">
        <v>270100</v>
      </c>
      <c r="Z63" s="275">
        <v>928461</v>
      </c>
      <c r="AA63" s="275"/>
      <c r="AB63" s="275"/>
      <c r="AC63" s="275"/>
      <c r="AD63" s="275">
        <v>869052.39</v>
      </c>
      <c r="AE63" s="275">
        <v>279762.53999999998</v>
      </c>
      <c r="AF63" s="275"/>
      <c r="AG63" s="275"/>
      <c r="AH63" s="275">
        <v>6322</v>
      </c>
    </row>
    <row r="64" spans="1:34" x14ac:dyDescent="0.2">
      <c r="A64" s="276" t="s">
        <v>1648</v>
      </c>
      <c r="B64" s="280">
        <v>343907.51</v>
      </c>
      <c r="C64" s="280">
        <v>11600</v>
      </c>
      <c r="D64" s="280">
        <v>91071</v>
      </c>
      <c r="E64" s="280"/>
      <c r="F64" s="276"/>
      <c r="G64" s="276">
        <v>245301.19</v>
      </c>
      <c r="H64" s="276">
        <v>207864.32000000001</v>
      </c>
      <c r="I64" s="276"/>
      <c r="J64" s="276"/>
      <c r="K64" s="281">
        <v>4000</v>
      </c>
      <c r="L64" s="281">
        <v>193755.07</v>
      </c>
      <c r="M64" s="281"/>
      <c r="N64" s="281">
        <v>113.07</v>
      </c>
      <c r="O64" s="276"/>
      <c r="P64" s="276">
        <v>1210641.8899999999</v>
      </c>
      <c r="Q64" s="276">
        <v>22235.29</v>
      </c>
      <c r="R64" s="276">
        <v>132947.94</v>
      </c>
      <c r="S64" s="54">
        <v>1634346.46</v>
      </c>
      <c r="T64" s="54">
        <v>75000</v>
      </c>
      <c r="U64" s="54">
        <v>1347.36</v>
      </c>
      <c r="V64" s="54"/>
      <c r="W64" s="54">
        <v>1154562</v>
      </c>
      <c r="X64" s="54"/>
      <c r="Y64" s="54"/>
      <c r="Z64" s="275">
        <v>1915512</v>
      </c>
      <c r="AA64" s="275"/>
      <c r="AB64" s="275"/>
      <c r="AC64" s="275"/>
      <c r="AD64" s="275">
        <v>1103047.3500000001</v>
      </c>
      <c r="AE64" s="275">
        <v>131192.99</v>
      </c>
      <c r="AF64" s="275"/>
      <c r="AG64" s="275"/>
      <c r="AH64" s="275">
        <v>89532.72</v>
      </c>
    </row>
    <row r="65" spans="1:34" x14ac:dyDescent="0.2">
      <c r="A65" s="276" t="s">
        <v>1650</v>
      </c>
      <c r="B65" s="280">
        <v>549546.18999999994</v>
      </c>
      <c r="C65" s="280">
        <v>889366.13</v>
      </c>
      <c r="D65" s="280">
        <v>152876.62</v>
      </c>
      <c r="E65" s="280"/>
      <c r="F65" s="276"/>
      <c r="G65" s="276">
        <v>392156.17</v>
      </c>
      <c r="H65" s="276">
        <v>318526.17</v>
      </c>
      <c r="I65" s="276"/>
      <c r="J65" s="276"/>
      <c r="K65" s="281">
        <v>16080</v>
      </c>
      <c r="L65" s="281">
        <v>50134.97</v>
      </c>
      <c r="M65" s="281"/>
      <c r="N65" s="281">
        <v>5320.09</v>
      </c>
      <c r="O65" s="276"/>
      <c r="P65" s="276">
        <v>159047.67999999999</v>
      </c>
      <c r="Q65" s="276"/>
      <c r="R65" s="276">
        <v>2051588.88</v>
      </c>
      <c r="S65" s="54">
        <v>1768245.26</v>
      </c>
      <c r="T65" s="54">
        <v>177840</v>
      </c>
      <c r="U65" s="54">
        <v>1099.52</v>
      </c>
      <c r="V65" s="54"/>
      <c r="W65" s="54">
        <v>1584400</v>
      </c>
      <c r="X65" s="54"/>
      <c r="Y65" s="54">
        <v>208000</v>
      </c>
      <c r="Z65" s="275">
        <v>2487257.6</v>
      </c>
      <c r="AA65" s="275"/>
      <c r="AB65" s="275"/>
      <c r="AC65" s="275"/>
      <c r="AD65" s="275">
        <v>1079873.58</v>
      </c>
      <c r="AE65" s="275">
        <v>86808.36</v>
      </c>
      <c r="AF65" s="275"/>
      <c r="AG65" s="275"/>
      <c r="AH65" s="275">
        <v>18681.580000000002</v>
      </c>
    </row>
    <row r="66" spans="1:34" x14ac:dyDescent="0.2">
      <c r="A66" s="276" t="s">
        <v>1651</v>
      </c>
      <c r="B66" s="280">
        <v>725160.34</v>
      </c>
      <c r="C66" s="280">
        <v>286398.48</v>
      </c>
      <c r="D66" s="280">
        <v>35751.199999999997</v>
      </c>
      <c r="E66" s="280"/>
      <c r="F66" s="276"/>
      <c r="G66" s="276">
        <v>1235072.5900000001</v>
      </c>
      <c r="H66" s="276">
        <v>266442.52</v>
      </c>
      <c r="I66" s="276"/>
      <c r="J66" s="276"/>
      <c r="K66" s="281">
        <v>2000</v>
      </c>
      <c r="L66" s="281">
        <v>44446.33</v>
      </c>
      <c r="M66" s="281"/>
      <c r="N66" s="281">
        <v>383.76</v>
      </c>
      <c r="O66" s="276"/>
      <c r="P66" s="276">
        <v>150061.75</v>
      </c>
      <c r="Q66" s="276">
        <v>440822.8</v>
      </c>
      <c r="R66" s="276">
        <v>2642678.98</v>
      </c>
      <c r="S66" s="54">
        <v>1547427.85</v>
      </c>
      <c r="T66" s="54">
        <v>82500</v>
      </c>
      <c r="U66" s="54">
        <v>704.49</v>
      </c>
      <c r="V66" s="54"/>
      <c r="W66" s="54">
        <v>996448.5</v>
      </c>
      <c r="X66" s="54"/>
      <c r="Y66" s="54">
        <v>123300</v>
      </c>
      <c r="Z66" s="275">
        <v>1476408.5</v>
      </c>
      <c r="AA66" s="275"/>
      <c r="AB66" s="275"/>
      <c r="AC66" s="275"/>
      <c r="AD66" s="275">
        <v>596432.88</v>
      </c>
      <c r="AE66" s="275">
        <v>205525.85</v>
      </c>
      <c r="AF66" s="275"/>
      <c r="AG66" s="275"/>
      <c r="AH66" s="275"/>
    </row>
    <row r="67" spans="1:34" x14ac:dyDescent="0.2">
      <c r="A67" s="276" t="s">
        <v>1654</v>
      </c>
      <c r="B67" s="280">
        <v>618891.19999999995</v>
      </c>
      <c r="C67" s="280">
        <v>38175</v>
      </c>
      <c r="D67" s="280">
        <v>88895.27</v>
      </c>
      <c r="E67" s="280"/>
      <c r="F67" s="276"/>
      <c r="G67" s="276">
        <v>998927</v>
      </c>
      <c r="H67" s="276">
        <v>405824.18</v>
      </c>
      <c r="I67" s="276"/>
      <c r="J67" s="276"/>
      <c r="K67" s="281">
        <v>2800</v>
      </c>
      <c r="L67" s="281">
        <v>131116.84</v>
      </c>
      <c r="M67" s="281"/>
      <c r="N67" s="281">
        <v>2586</v>
      </c>
      <c r="O67" s="276"/>
      <c r="P67" s="276">
        <v>1495810.34</v>
      </c>
      <c r="Q67" s="276">
        <v>56146.94</v>
      </c>
      <c r="R67" s="276">
        <v>488812.76</v>
      </c>
      <c r="S67" s="54">
        <v>1371239.33</v>
      </c>
      <c r="T67" s="54">
        <v>111200</v>
      </c>
      <c r="U67" s="54">
        <v>1509.09</v>
      </c>
      <c r="V67" s="54"/>
      <c r="W67" s="54">
        <v>1039017.9</v>
      </c>
      <c r="X67" s="54"/>
      <c r="Y67" s="54">
        <v>18500</v>
      </c>
      <c r="Z67" s="275">
        <v>1628697.9</v>
      </c>
      <c r="AA67" s="275"/>
      <c r="AB67" s="275"/>
      <c r="AC67" s="275"/>
      <c r="AD67" s="275">
        <v>810306.15</v>
      </c>
      <c r="AE67" s="275">
        <v>98464.5</v>
      </c>
      <c r="AF67" s="275"/>
      <c r="AG67" s="275"/>
      <c r="AH67" s="275">
        <v>6048</v>
      </c>
    </row>
    <row r="68" spans="1:34" x14ac:dyDescent="0.2">
      <c r="A68" s="276" t="s">
        <v>1655</v>
      </c>
      <c r="B68" s="280">
        <v>461516.2</v>
      </c>
      <c r="C68" s="280">
        <v>63821</v>
      </c>
      <c r="D68" s="280">
        <v>358519.83</v>
      </c>
      <c r="E68" s="280"/>
      <c r="F68" s="276"/>
      <c r="G68" s="276">
        <v>872404.73</v>
      </c>
      <c r="H68" s="276">
        <v>735853.26</v>
      </c>
      <c r="I68" s="276"/>
      <c r="J68" s="276"/>
      <c r="K68" s="281">
        <v>28504</v>
      </c>
      <c r="L68" s="281">
        <v>77998.820000000007</v>
      </c>
      <c r="M68" s="281"/>
      <c r="N68" s="281">
        <v>1336.5</v>
      </c>
      <c r="O68" s="276"/>
      <c r="P68" s="276"/>
      <c r="Q68" s="276"/>
      <c r="R68" s="276">
        <v>3470807.02</v>
      </c>
      <c r="S68" s="54">
        <v>970289.94</v>
      </c>
      <c r="T68" s="54">
        <v>13200</v>
      </c>
      <c r="U68" s="54"/>
      <c r="V68" s="54"/>
      <c r="W68" s="54">
        <v>1197280</v>
      </c>
      <c r="X68" s="54"/>
      <c r="Y68" s="54"/>
      <c r="Z68" s="275">
        <v>1491570</v>
      </c>
      <c r="AA68" s="275"/>
      <c r="AB68" s="275"/>
      <c r="AC68" s="275"/>
      <c r="AD68" s="275">
        <v>603640.46</v>
      </c>
      <c r="AE68" s="275">
        <v>39921.800000000003</v>
      </c>
      <c r="AF68" s="275"/>
      <c r="AG68" s="275"/>
      <c r="AH68" s="275"/>
    </row>
    <row r="69" spans="1:34" x14ac:dyDescent="0.2">
      <c r="A69" s="276" t="s">
        <v>1656</v>
      </c>
      <c r="B69" s="280">
        <v>165317.18</v>
      </c>
      <c r="C69" s="280">
        <v>126262.38</v>
      </c>
      <c r="D69" s="280">
        <v>29612.2</v>
      </c>
      <c r="E69" s="280"/>
      <c r="F69" s="276"/>
      <c r="G69" s="276">
        <v>200774.9</v>
      </c>
      <c r="H69" s="276">
        <v>647715.96</v>
      </c>
      <c r="I69" s="276"/>
      <c r="J69" s="276"/>
      <c r="K69" s="281">
        <v>68740</v>
      </c>
      <c r="L69" s="281">
        <v>124751.71</v>
      </c>
      <c r="M69" s="281"/>
      <c r="N69" s="281"/>
      <c r="O69" s="276"/>
      <c r="P69" s="276">
        <v>-249218.14</v>
      </c>
      <c r="Q69" s="276">
        <v>13369.42</v>
      </c>
      <c r="R69" s="276">
        <v>1201384.94</v>
      </c>
      <c r="S69" s="54">
        <v>791313.72</v>
      </c>
      <c r="T69" s="54">
        <v>168500</v>
      </c>
      <c r="U69" s="54">
        <v>510.67</v>
      </c>
      <c r="V69" s="54"/>
      <c r="W69" s="54">
        <v>1400890.1</v>
      </c>
      <c r="X69" s="54"/>
      <c r="Y69" s="54">
        <v>244600</v>
      </c>
      <c r="Z69" s="275">
        <v>1981234.1</v>
      </c>
      <c r="AA69" s="275"/>
      <c r="AB69" s="275"/>
      <c r="AC69" s="275"/>
      <c r="AD69" s="275">
        <v>533713.37</v>
      </c>
      <c r="AE69" s="275">
        <v>60111.33</v>
      </c>
      <c r="AF69" s="275"/>
      <c r="AG69" s="275"/>
      <c r="AH69" s="275">
        <v>7288</v>
      </c>
    </row>
    <row r="70" spans="1:34" x14ac:dyDescent="0.2">
      <c r="A70" s="276" t="s">
        <v>1658</v>
      </c>
      <c r="B70" s="280">
        <v>210693.87</v>
      </c>
      <c r="C70" s="280">
        <v>819144.95</v>
      </c>
      <c r="D70" s="280">
        <v>29448.04</v>
      </c>
      <c r="E70" s="280"/>
      <c r="F70" s="276"/>
      <c r="G70" s="276">
        <v>368945.88</v>
      </c>
      <c r="H70" s="276">
        <v>238169.87</v>
      </c>
      <c r="I70" s="276"/>
      <c r="J70" s="276"/>
      <c r="K70" s="281">
        <v>0</v>
      </c>
      <c r="L70" s="281">
        <v>140576.28</v>
      </c>
      <c r="M70" s="281"/>
      <c r="N70" s="281">
        <v>768.45</v>
      </c>
      <c r="O70" s="276"/>
      <c r="P70" s="276">
        <v>-1467504.99</v>
      </c>
      <c r="Q70" s="276">
        <v>261932.6</v>
      </c>
      <c r="R70" s="276">
        <v>2538134.58</v>
      </c>
      <c r="S70" s="54">
        <v>1342758.66</v>
      </c>
      <c r="T70" s="54">
        <v>184190</v>
      </c>
      <c r="U70" s="54">
        <v>586.63</v>
      </c>
      <c r="V70" s="54"/>
      <c r="W70" s="54">
        <v>1355704.5</v>
      </c>
      <c r="X70" s="54"/>
      <c r="Y70" s="54">
        <v>265005</v>
      </c>
      <c r="Z70" s="275">
        <v>1838340.5</v>
      </c>
      <c r="AA70" s="275"/>
      <c r="AB70" s="275"/>
      <c r="AC70" s="275"/>
      <c r="AD70" s="275">
        <v>1072821.8500000001</v>
      </c>
      <c r="AE70" s="275">
        <v>21221.75</v>
      </c>
      <c r="AF70" s="275"/>
      <c r="AG70" s="275"/>
      <c r="AH70" s="275">
        <v>9046</v>
      </c>
    </row>
    <row r="71" spans="1:34" x14ac:dyDescent="0.2">
      <c r="A71" s="276" t="s">
        <v>1659</v>
      </c>
      <c r="B71" s="280">
        <v>442923.63</v>
      </c>
      <c r="C71" s="280">
        <v>166400</v>
      </c>
      <c r="D71" s="280">
        <v>43046.09</v>
      </c>
      <c r="E71" s="280"/>
      <c r="F71" s="276"/>
      <c r="G71" s="276">
        <v>399723.2</v>
      </c>
      <c r="H71" s="276">
        <v>470075.64</v>
      </c>
      <c r="I71" s="276"/>
      <c r="J71" s="276"/>
      <c r="K71" s="281">
        <v>9800</v>
      </c>
      <c r="L71" s="281">
        <v>127251.53</v>
      </c>
      <c r="M71" s="281"/>
      <c r="N71" s="281"/>
      <c r="O71" s="276"/>
      <c r="P71" s="276">
        <v>-705836</v>
      </c>
      <c r="Q71" s="276"/>
      <c r="R71" s="276">
        <v>1881601.57</v>
      </c>
      <c r="S71" s="54">
        <v>1445999.35</v>
      </c>
      <c r="T71" s="54">
        <v>238505</v>
      </c>
      <c r="U71" s="54">
        <v>851.89</v>
      </c>
      <c r="V71" s="54"/>
      <c r="W71" s="54">
        <v>1110658.5</v>
      </c>
      <c r="X71" s="54"/>
      <c r="Y71" s="54"/>
      <c r="Z71" s="275">
        <v>1700104.5</v>
      </c>
      <c r="AA71" s="275"/>
      <c r="AB71" s="275"/>
      <c r="AC71" s="275"/>
      <c r="AD71" s="275">
        <v>653925.13</v>
      </c>
      <c r="AE71" s="275">
        <v>102372.65</v>
      </c>
      <c r="AF71" s="275"/>
      <c r="AG71" s="275"/>
      <c r="AH71" s="275"/>
    </row>
    <row r="72" spans="1:34" ht="15" customHeight="1" x14ac:dyDescent="0.2">
      <c r="A72" s="276" t="s">
        <v>1660</v>
      </c>
      <c r="B72" s="280">
        <v>327734.26</v>
      </c>
      <c r="C72" s="280">
        <v>120242</v>
      </c>
      <c r="D72" s="280">
        <v>22346.12</v>
      </c>
      <c r="E72" s="280"/>
      <c r="F72" s="276"/>
      <c r="G72" s="276">
        <v>615923.62</v>
      </c>
      <c r="H72" s="276">
        <v>196935.84</v>
      </c>
      <c r="I72" s="276"/>
      <c r="J72" s="276"/>
      <c r="K72" s="281">
        <v>2715</v>
      </c>
      <c r="L72" s="281">
        <v>25835.78</v>
      </c>
      <c r="M72" s="281"/>
      <c r="N72" s="281">
        <v>2572.85</v>
      </c>
      <c r="O72" s="276"/>
      <c r="P72" s="276">
        <v>-1533282.62</v>
      </c>
      <c r="Q72" s="276"/>
      <c r="R72" s="276">
        <v>2618687.59</v>
      </c>
      <c r="S72" s="54">
        <v>1390023.56</v>
      </c>
      <c r="T72" s="54"/>
      <c r="U72" s="54">
        <v>1001.42</v>
      </c>
      <c r="V72" s="54"/>
      <c r="W72" s="54">
        <v>660153</v>
      </c>
      <c r="X72" s="54"/>
      <c r="Y72" s="54">
        <v>90500</v>
      </c>
      <c r="Z72" s="275">
        <v>1217739</v>
      </c>
      <c r="AA72" s="275"/>
      <c r="AB72" s="275"/>
      <c r="AC72" s="275"/>
      <c r="AD72" s="275">
        <v>588188.48</v>
      </c>
      <c r="AE72" s="275">
        <v>125000.45</v>
      </c>
      <c r="AF72" s="275"/>
      <c r="AG72" s="275"/>
      <c r="AH72" s="275">
        <v>16018.81</v>
      </c>
    </row>
    <row r="73" spans="1:34" x14ac:dyDescent="0.2">
      <c r="A73" s="276" t="s">
        <v>1661</v>
      </c>
      <c r="B73" s="280">
        <v>299817.34000000003</v>
      </c>
      <c r="C73" s="280">
        <v>182777.51</v>
      </c>
      <c r="D73" s="280">
        <v>36866.81</v>
      </c>
      <c r="E73" s="280"/>
      <c r="F73" s="276"/>
      <c r="G73" s="276">
        <v>32818.519999999997</v>
      </c>
      <c r="H73" s="276">
        <v>154778.34</v>
      </c>
      <c r="I73" s="276"/>
      <c r="J73" s="276"/>
      <c r="K73" s="281">
        <v>2500</v>
      </c>
      <c r="L73" s="281">
        <v>39229.31</v>
      </c>
      <c r="M73" s="281"/>
      <c r="N73" s="281">
        <v>97.51</v>
      </c>
      <c r="O73" s="276"/>
      <c r="P73" s="276">
        <v>-973911.29</v>
      </c>
      <c r="Q73" s="276">
        <v>-206003.20000000001</v>
      </c>
      <c r="R73" s="276">
        <v>2255161.35</v>
      </c>
      <c r="S73" s="54">
        <v>860119.04000000004</v>
      </c>
      <c r="T73" s="54">
        <v>165000</v>
      </c>
      <c r="U73" s="54">
        <v>782.7</v>
      </c>
      <c r="V73" s="54"/>
      <c r="W73" s="54">
        <v>1021740.5</v>
      </c>
      <c r="X73" s="54"/>
      <c r="Y73" s="54">
        <v>298800</v>
      </c>
      <c r="Z73" s="275">
        <v>1225140.5</v>
      </c>
      <c r="AA73" s="275"/>
      <c r="AB73" s="275"/>
      <c r="AC73" s="275"/>
      <c r="AD73" s="275">
        <v>883180.2</v>
      </c>
      <c r="AE73" s="275">
        <v>84935.9</v>
      </c>
      <c r="AF73" s="275">
        <v>447387.21</v>
      </c>
      <c r="AG73" s="275"/>
      <c r="AH73" s="275">
        <v>10951</v>
      </c>
    </row>
    <row r="74" spans="1:34" x14ac:dyDescent="0.2">
      <c r="A74" s="276" t="s">
        <v>1662</v>
      </c>
      <c r="B74" s="280">
        <v>441471.62</v>
      </c>
      <c r="C74" s="280">
        <v>656688.87</v>
      </c>
      <c r="D74" s="280">
        <v>37460.06</v>
      </c>
      <c r="E74" s="280"/>
      <c r="F74" s="276"/>
      <c r="G74" s="276">
        <v>741401.25</v>
      </c>
      <c r="H74" s="276">
        <v>185715.97</v>
      </c>
      <c r="I74" s="276"/>
      <c r="J74" s="276"/>
      <c r="K74" s="281">
        <v>2000</v>
      </c>
      <c r="L74" s="281">
        <v>165812.41</v>
      </c>
      <c r="M74" s="281"/>
      <c r="N74" s="281">
        <v>85.33</v>
      </c>
      <c r="O74" s="276"/>
      <c r="P74" s="276">
        <v>-352141.25</v>
      </c>
      <c r="Q74" s="276">
        <v>134185.57999999999</v>
      </c>
      <c r="R74" s="276">
        <v>2065017.96</v>
      </c>
      <c r="S74" s="54">
        <v>1565959.94</v>
      </c>
      <c r="T74" s="54"/>
      <c r="U74" s="54">
        <v>1251.6099999999999</v>
      </c>
      <c r="V74" s="54"/>
      <c r="W74" s="54">
        <v>886577.5</v>
      </c>
      <c r="X74" s="54"/>
      <c r="Y74" s="54">
        <v>87800.18</v>
      </c>
      <c r="Z74" s="275">
        <v>1635597.5</v>
      </c>
      <c r="AA74" s="275"/>
      <c r="AB74" s="275"/>
      <c r="AC74" s="275"/>
      <c r="AD74" s="275">
        <v>723325.64</v>
      </c>
      <c r="AE74" s="275">
        <v>95285.35</v>
      </c>
      <c r="AF74" s="275"/>
      <c r="AG74" s="275"/>
      <c r="AH74" s="275">
        <v>14500</v>
      </c>
    </row>
    <row r="75" spans="1:34" x14ac:dyDescent="0.2">
      <c r="A75" s="276" t="s">
        <v>1663</v>
      </c>
      <c r="B75" s="280">
        <v>849722.25</v>
      </c>
      <c r="C75" s="280">
        <v>729143.54</v>
      </c>
      <c r="D75" s="280">
        <v>243063.16</v>
      </c>
      <c r="E75" s="280"/>
      <c r="F75" s="276"/>
      <c r="G75" s="276">
        <v>403664.89</v>
      </c>
      <c r="H75" s="276">
        <v>888062.93</v>
      </c>
      <c r="I75" s="276"/>
      <c r="J75" s="276"/>
      <c r="K75" s="281">
        <v>13630</v>
      </c>
      <c r="L75" s="281">
        <v>163044.38</v>
      </c>
      <c r="M75" s="281"/>
      <c r="N75" s="281">
        <v>3476</v>
      </c>
      <c r="O75" s="276"/>
      <c r="P75" s="276">
        <v>454937.14</v>
      </c>
      <c r="Q75" s="276">
        <v>-283873.74</v>
      </c>
      <c r="R75" s="276">
        <v>2127187.88</v>
      </c>
      <c r="S75" s="54">
        <v>2405739.12</v>
      </c>
      <c r="T75" s="54">
        <v>109900</v>
      </c>
      <c r="U75" s="54">
        <v>1989.42</v>
      </c>
      <c r="V75" s="54"/>
      <c r="W75" s="54">
        <v>1043599.5</v>
      </c>
      <c r="X75" s="54"/>
      <c r="Y75" s="54">
        <v>280100</v>
      </c>
      <c r="Z75" s="275">
        <v>2052486.5</v>
      </c>
      <c r="AA75" s="275"/>
      <c r="AB75" s="275">
        <v>8184</v>
      </c>
      <c r="AC75" s="275"/>
      <c r="AD75" s="275">
        <v>673790.18</v>
      </c>
      <c r="AE75" s="275">
        <v>295509.8</v>
      </c>
      <c r="AF75" s="275"/>
      <c r="AG75" s="275"/>
      <c r="AH75" s="275">
        <v>16484.45</v>
      </c>
    </row>
    <row r="76" spans="1:34" x14ac:dyDescent="0.2">
      <c r="A76" s="276" t="s">
        <v>1797</v>
      </c>
      <c r="B76" s="280">
        <v>905974.95</v>
      </c>
      <c r="C76" s="280">
        <v>339311.75</v>
      </c>
      <c r="D76" s="280">
        <v>84764.3</v>
      </c>
      <c r="E76" s="280"/>
      <c r="F76" s="276"/>
      <c r="G76" s="276">
        <v>954601.02</v>
      </c>
      <c r="H76" s="276">
        <v>926997.92</v>
      </c>
      <c r="I76" s="276"/>
      <c r="J76" s="276"/>
      <c r="K76" s="281">
        <v>6295</v>
      </c>
      <c r="L76" s="281">
        <v>98053.02</v>
      </c>
      <c r="M76" s="281"/>
      <c r="N76" s="281"/>
      <c r="O76" s="276"/>
      <c r="P76" s="276"/>
      <c r="Q76" s="276">
        <v>308039.32</v>
      </c>
      <c r="R76" s="276">
        <v>3692657.78</v>
      </c>
      <c r="S76" s="54">
        <v>2129905.4300000002</v>
      </c>
      <c r="T76" s="54">
        <v>80360</v>
      </c>
      <c r="U76" s="54">
        <v>1993.23</v>
      </c>
      <c r="V76" s="54"/>
      <c r="W76" s="54">
        <v>868580</v>
      </c>
      <c r="X76" s="54"/>
      <c r="Y76" s="54">
        <v>92200</v>
      </c>
      <c r="Z76" s="275">
        <v>1472780</v>
      </c>
      <c r="AA76" s="275"/>
      <c r="AB76" s="275"/>
      <c r="AC76" s="275"/>
      <c r="AD76" s="275">
        <v>756540.25</v>
      </c>
      <c r="AE76" s="275">
        <v>208030.05</v>
      </c>
      <c r="AF76" s="275"/>
      <c r="AG76" s="275"/>
      <c r="AH76" s="275">
        <v>11219</v>
      </c>
    </row>
    <row r="77" spans="1:34" x14ac:dyDescent="0.2">
      <c r="A77" s="276" t="s">
        <v>1664</v>
      </c>
      <c r="B77" s="280">
        <v>317751.93</v>
      </c>
      <c r="C77" s="280">
        <v>120369</v>
      </c>
      <c r="D77" s="280">
        <v>14415.28</v>
      </c>
      <c r="E77" s="280"/>
      <c r="F77" s="276"/>
      <c r="G77" s="276">
        <v>2856860.22</v>
      </c>
      <c r="H77" s="276">
        <v>100381.62</v>
      </c>
      <c r="I77" s="276"/>
      <c r="J77" s="276"/>
      <c r="K77" s="281"/>
      <c r="L77" s="281">
        <v>130684.53</v>
      </c>
      <c r="M77" s="281">
        <v>242300</v>
      </c>
      <c r="N77" s="281"/>
      <c r="O77" s="276"/>
      <c r="P77" s="276"/>
      <c r="Q77" s="276">
        <v>535629.29</v>
      </c>
      <c r="R77" s="276">
        <v>2241713.0099999998</v>
      </c>
      <c r="S77" s="54">
        <v>951833.9</v>
      </c>
      <c r="T77" s="54"/>
      <c r="U77" s="54">
        <v>663.18</v>
      </c>
      <c r="V77" s="54"/>
      <c r="W77" s="54">
        <v>767840</v>
      </c>
      <c r="X77" s="54"/>
      <c r="Y77" s="54">
        <v>181592</v>
      </c>
      <c r="Z77" s="275">
        <v>1256392</v>
      </c>
      <c r="AA77" s="275"/>
      <c r="AB77" s="275"/>
      <c r="AC77" s="275"/>
      <c r="AD77" s="275">
        <v>810996.46</v>
      </c>
      <c r="AE77" s="275">
        <v>237906.41</v>
      </c>
      <c r="AF77" s="275"/>
      <c r="AG77" s="275"/>
      <c r="AH77" s="275">
        <v>49830.94</v>
      </c>
    </row>
    <row r="78" spans="1:34" x14ac:dyDescent="0.2">
      <c r="A78" s="276" t="s">
        <v>1665</v>
      </c>
      <c r="B78" s="280">
        <v>80341.87</v>
      </c>
      <c r="C78" s="280">
        <v>49190.5</v>
      </c>
      <c r="D78" s="280">
        <v>55386.32</v>
      </c>
      <c r="E78" s="280"/>
      <c r="F78" s="276"/>
      <c r="G78" s="276">
        <v>814000.26</v>
      </c>
      <c r="H78" s="276">
        <v>521626.12</v>
      </c>
      <c r="I78" s="276"/>
      <c r="J78" s="276"/>
      <c r="K78" s="281">
        <v>2500</v>
      </c>
      <c r="L78" s="281">
        <v>157896.82999999999</v>
      </c>
      <c r="M78" s="281">
        <v>10000</v>
      </c>
      <c r="N78" s="281">
        <v>580.66999999999996</v>
      </c>
      <c r="O78" s="276"/>
      <c r="P78" s="276"/>
      <c r="Q78" s="276">
        <v>-295703.48</v>
      </c>
      <c r="R78" s="276">
        <v>1881918.88</v>
      </c>
      <c r="S78" s="54">
        <v>1484812.44</v>
      </c>
      <c r="T78" s="54"/>
      <c r="U78" s="54">
        <v>479.24</v>
      </c>
      <c r="V78" s="54"/>
      <c r="W78" s="54">
        <v>1710809.25</v>
      </c>
      <c r="X78" s="54"/>
      <c r="Y78" s="54">
        <v>97600</v>
      </c>
      <c r="Z78" s="275">
        <v>2342039.25</v>
      </c>
      <c r="AA78" s="275"/>
      <c r="AB78" s="275"/>
      <c r="AC78" s="275"/>
      <c r="AD78" s="275">
        <v>742491.31</v>
      </c>
      <c r="AE78" s="275">
        <v>232697.2</v>
      </c>
      <c r="AF78" s="275"/>
      <c r="AG78" s="275"/>
      <c r="AH78" s="275">
        <v>155550</v>
      </c>
    </row>
    <row r="79" spans="1:34" x14ac:dyDescent="0.2">
      <c r="A79" s="276" t="s">
        <v>1666</v>
      </c>
      <c r="B79" s="280">
        <v>41555.97</v>
      </c>
      <c r="C79" s="280">
        <v>17590.75</v>
      </c>
      <c r="D79" s="280">
        <v>54341.36</v>
      </c>
      <c r="E79" s="280"/>
      <c r="F79" s="276"/>
      <c r="G79" s="276">
        <v>798988.56</v>
      </c>
      <c r="H79" s="276">
        <v>1190387.17</v>
      </c>
      <c r="I79" s="276"/>
      <c r="J79" s="276"/>
      <c r="K79" s="281">
        <v>0</v>
      </c>
      <c r="L79" s="281">
        <v>53600</v>
      </c>
      <c r="M79" s="281"/>
      <c r="N79" s="281">
        <v>0</v>
      </c>
      <c r="O79" s="276">
        <v>5000</v>
      </c>
      <c r="P79" s="276"/>
      <c r="Q79" s="276">
        <v>211939.61</v>
      </c>
      <c r="R79" s="276">
        <v>1941230.36</v>
      </c>
      <c r="S79" s="54">
        <v>955814.88</v>
      </c>
      <c r="T79" s="54">
        <v>168590</v>
      </c>
      <c r="U79" s="54">
        <v>360.33</v>
      </c>
      <c r="V79" s="54"/>
      <c r="W79" s="54">
        <v>1008295</v>
      </c>
      <c r="X79" s="54"/>
      <c r="Y79" s="54">
        <v>258810.72</v>
      </c>
      <c r="Z79" s="275">
        <v>1490474</v>
      </c>
      <c r="AA79" s="275"/>
      <c r="AB79" s="275"/>
      <c r="AC79" s="275"/>
      <c r="AD79" s="275">
        <v>683155.14</v>
      </c>
      <c r="AE79" s="275">
        <v>140819.95000000001</v>
      </c>
      <c r="AF79" s="275"/>
      <c r="AG79" s="275"/>
      <c r="AH79" s="275">
        <v>139388</v>
      </c>
    </row>
    <row r="80" spans="1:34" x14ac:dyDescent="0.2">
      <c r="A80" s="276" t="s">
        <v>1667</v>
      </c>
      <c r="B80" s="280">
        <v>178328.26</v>
      </c>
      <c r="C80" s="280">
        <v>55147</v>
      </c>
      <c r="D80" s="280">
        <v>67581.279999999999</v>
      </c>
      <c r="E80" s="280"/>
      <c r="F80" s="276"/>
      <c r="G80" s="276">
        <v>382417.16</v>
      </c>
      <c r="H80" s="276">
        <v>82378.490000000005</v>
      </c>
      <c r="I80" s="276"/>
      <c r="J80" s="276"/>
      <c r="K80" s="281">
        <v>0</v>
      </c>
      <c r="L80" s="281">
        <v>43400</v>
      </c>
      <c r="M80" s="281"/>
      <c r="N80" s="281"/>
      <c r="O80" s="276">
        <v>5000</v>
      </c>
      <c r="P80" s="276">
        <v>-1140722.08</v>
      </c>
      <c r="Q80" s="276"/>
      <c r="R80" s="276">
        <v>1940061.77</v>
      </c>
      <c r="S80" s="54">
        <v>1534598.21</v>
      </c>
      <c r="T80" s="54">
        <v>157000</v>
      </c>
      <c r="U80" s="54">
        <v>610.63</v>
      </c>
      <c r="V80" s="54"/>
      <c r="W80" s="54">
        <v>1570756</v>
      </c>
      <c r="X80" s="54"/>
      <c r="Y80" s="54">
        <v>235000</v>
      </c>
      <c r="Z80" s="275">
        <v>2458396</v>
      </c>
      <c r="AA80" s="275"/>
      <c r="AB80" s="275"/>
      <c r="AC80" s="275"/>
      <c r="AD80" s="275">
        <v>920941.23</v>
      </c>
      <c r="AE80" s="275">
        <v>126303.11</v>
      </c>
      <c r="AF80" s="275"/>
      <c r="AG80" s="275"/>
      <c r="AH80" s="275">
        <v>67300</v>
      </c>
    </row>
    <row r="81" spans="1:34" ht="15.75" customHeight="1" x14ac:dyDescent="0.2">
      <c r="A81" s="276" t="s">
        <v>1668</v>
      </c>
      <c r="B81" s="280">
        <v>29069.78</v>
      </c>
      <c r="C81" s="280">
        <v>19384</v>
      </c>
      <c r="D81" s="280">
        <v>110637.47</v>
      </c>
      <c r="E81" s="280"/>
      <c r="F81" s="276"/>
      <c r="G81" s="276">
        <v>321002</v>
      </c>
      <c r="H81" s="276">
        <v>-227654.76</v>
      </c>
      <c r="I81" s="276"/>
      <c r="J81" s="276"/>
      <c r="K81" s="281">
        <v>348057.4</v>
      </c>
      <c r="L81" s="281">
        <v>108003.31</v>
      </c>
      <c r="M81" s="281"/>
      <c r="N81" s="281"/>
      <c r="O81" s="276">
        <v>5000</v>
      </c>
      <c r="P81" s="276"/>
      <c r="Q81" s="276">
        <v>-1448017.05</v>
      </c>
      <c r="R81" s="276">
        <v>2076384.94</v>
      </c>
      <c r="S81" s="54">
        <v>1014649.86</v>
      </c>
      <c r="T81" s="54"/>
      <c r="U81" s="54">
        <v>412.69</v>
      </c>
      <c r="V81" s="54"/>
      <c r="W81" s="54">
        <v>944248.07</v>
      </c>
      <c r="X81" s="54"/>
      <c r="Y81" s="54">
        <v>33600</v>
      </c>
      <c r="Z81" s="275">
        <v>1384268.07</v>
      </c>
      <c r="AA81" s="275"/>
      <c r="AB81" s="275"/>
      <c r="AC81" s="275"/>
      <c r="AD81" s="275">
        <v>831906.2</v>
      </c>
      <c r="AE81" s="275">
        <v>417576.17</v>
      </c>
      <c r="AF81" s="275"/>
      <c r="AG81" s="275"/>
      <c r="AH81" s="275">
        <v>63436.29</v>
      </c>
    </row>
    <row r="82" spans="1:34" x14ac:dyDescent="0.2">
      <c r="A82" s="276" t="s">
        <v>1669</v>
      </c>
      <c r="B82" s="280">
        <v>422345.11</v>
      </c>
      <c r="C82" s="280">
        <v>0</v>
      </c>
      <c r="D82" s="280">
        <v>105075.99</v>
      </c>
      <c r="E82" s="280"/>
      <c r="F82" s="276"/>
      <c r="G82" s="276">
        <v>54151.64</v>
      </c>
      <c r="H82" s="276">
        <v>335956.93</v>
      </c>
      <c r="I82" s="276"/>
      <c r="J82" s="276"/>
      <c r="K82" s="281"/>
      <c r="L82" s="281">
        <v>142006.01</v>
      </c>
      <c r="M82" s="281"/>
      <c r="N82" s="281"/>
      <c r="O82" s="276">
        <v>10000</v>
      </c>
      <c r="P82" s="276"/>
      <c r="Q82" s="276">
        <v>-997051.67</v>
      </c>
      <c r="R82" s="276">
        <v>1879892.65</v>
      </c>
      <c r="S82" s="54">
        <v>1097488.3500000001</v>
      </c>
      <c r="T82" s="54"/>
      <c r="U82" s="54">
        <v>822.85</v>
      </c>
      <c r="V82" s="54"/>
      <c r="W82" s="54">
        <v>415415.5</v>
      </c>
      <c r="X82" s="54"/>
      <c r="Y82" s="54">
        <v>16300</v>
      </c>
      <c r="Z82" s="275">
        <v>805390.5</v>
      </c>
      <c r="AA82" s="275"/>
      <c r="AB82" s="275">
        <v>4820</v>
      </c>
      <c r="AC82" s="275"/>
      <c r="AD82" s="275">
        <v>605314.43000000005</v>
      </c>
      <c r="AE82" s="275">
        <v>185058.09</v>
      </c>
      <c r="AF82" s="275"/>
      <c r="AG82" s="275"/>
      <c r="AH82" s="275"/>
    </row>
    <row r="83" spans="1:34" x14ac:dyDescent="0.2">
      <c r="A83" s="276" t="s">
        <v>1670</v>
      </c>
      <c r="B83" s="280">
        <v>354317.21</v>
      </c>
      <c r="C83" s="280">
        <v>38847.9</v>
      </c>
      <c r="D83" s="280">
        <v>52460.62</v>
      </c>
      <c r="E83" s="280"/>
      <c r="F83" s="276"/>
      <c r="G83" s="276">
        <v>335810.6</v>
      </c>
      <c r="H83" s="276">
        <v>227463.2</v>
      </c>
      <c r="I83" s="276"/>
      <c r="J83" s="276"/>
      <c r="K83" s="281">
        <v>0</v>
      </c>
      <c r="L83" s="281">
        <v>50645.82</v>
      </c>
      <c r="M83" s="281">
        <v>970</v>
      </c>
      <c r="N83" s="281">
        <v>52030</v>
      </c>
      <c r="O83" s="276"/>
      <c r="P83" s="276"/>
      <c r="Q83" s="276">
        <v>-830106.11</v>
      </c>
      <c r="R83" s="276">
        <v>1840507.51</v>
      </c>
      <c r="S83" s="54">
        <v>825260.93</v>
      </c>
      <c r="T83" s="54"/>
      <c r="U83" s="54">
        <v>714.09</v>
      </c>
      <c r="V83" s="54"/>
      <c r="W83" s="54">
        <v>1593627</v>
      </c>
      <c r="X83" s="54"/>
      <c r="Y83" s="54">
        <v>12200</v>
      </c>
      <c r="Z83" s="275">
        <v>1844137</v>
      </c>
      <c r="AA83" s="275"/>
      <c r="AB83" s="275"/>
      <c r="AC83" s="275"/>
      <c r="AD83" s="275">
        <v>487694.68</v>
      </c>
      <c r="AE83" s="275">
        <v>75158.03</v>
      </c>
      <c r="AF83" s="275"/>
      <c r="AG83" s="275"/>
      <c r="AH83" s="275">
        <v>74950</v>
      </c>
    </row>
    <row r="84" spans="1:34" x14ac:dyDescent="0.2">
      <c r="A84" s="276" t="s">
        <v>1671</v>
      </c>
      <c r="B84" s="280">
        <v>68776.94</v>
      </c>
      <c r="C84" s="280">
        <v>27206</v>
      </c>
      <c r="D84" s="280">
        <v>48055</v>
      </c>
      <c r="E84" s="280"/>
      <c r="F84" s="276"/>
      <c r="G84" s="276">
        <v>736456.02</v>
      </c>
      <c r="H84" s="276">
        <v>91601.91</v>
      </c>
      <c r="I84" s="276"/>
      <c r="J84" s="276"/>
      <c r="K84" s="281">
        <v>48055</v>
      </c>
      <c r="L84" s="281">
        <v>71114.84</v>
      </c>
      <c r="M84" s="281">
        <v>5000</v>
      </c>
      <c r="N84" s="281">
        <v>67500</v>
      </c>
      <c r="O84" s="276"/>
      <c r="P84" s="276">
        <v>-1687841.73</v>
      </c>
      <c r="Q84" s="276">
        <v>-500.27</v>
      </c>
      <c r="R84" s="276">
        <v>2651073.88</v>
      </c>
      <c r="S84" s="54">
        <v>771488.37</v>
      </c>
      <c r="T84" s="54">
        <v>38460</v>
      </c>
      <c r="U84" s="54">
        <v>358.24</v>
      </c>
      <c r="V84" s="54"/>
      <c r="W84" s="54">
        <v>719410</v>
      </c>
      <c r="X84" s="54"/>
      <c r="Y84" s="54">
        <v>89027.94</v>
      </c>
      <c r="Z84" s="275">
        <v>1005740</v>
      </c>
      <c r="AA84" s="275"/>
      <c r="AB84" s="275"/>
      <c r="AC84" s="275"/>
      <c r="AD84" s="275">
        <v>650245.9</v>
      </c>
      <c r="AE84" s="275">
        <v>43696.25</v>
      </c>
      <c r="AF84" s="275"/>
      <c r="AG84" s="275"/>
      <c r="AH84" s="275">
        <v>73380.25</v>
      </c>
    </row>
    <row r="85" spans="1:34" x14ac:dyDescent="0.2">
      <c r="A85" s="276" t="s">
        <v>1782</v>
      </c>
      <c r="B85" s="280">
        <v>173688.13</v>
      </c>
      <c r="C85" s="280">
        <v>45805</v>
      </c>
      <c r="D85" s="280">
        <v>29777.77</v>
      </c>
      <c r="E85" s="280"/>
      <c r="F85" s="276"/>
      <c r="G85" s="276">
        <v>534650.55000000005</v>
      </c>
      <c r="H85" s="276">
        <v>287665.43</v>
      </c>
      <c r="I85" s="276"/>
      <c r="J85" s="276"/>
      <c r="K85" s="281">
        <v>3000</v>
      </c>
      <c r="L85" s="281">
        <v>114900</v>
      </c>
      <c r="M85" s="281">
        <v>42500</v>
      </c>
      <c r="N85" s="281"/>
      <c r="O85" s="276">
        <v>15000</v>
      </c>
      <c r="P85" s="276"/>
      <c r="Q85" s="276"/>
      <c r="R85" s="276">
        <v>3200752.69</v>
      </c>
      <c r="S85" s="54">
        <v>947146.89</v>
      </c>
      <c r="T85" s="54">
        <v>145180</v>
      </c>
      <c r="U85" s="54">
        <v>1027.3800000000001</v>
      </c>
      <c r="V85" s="54"/>
      <c r="W85" s="54">
        <v>679867</v>
      </c>
      <c r="X85" s="54"/>
      <c r="Y85" s="54">
        <v>34500</v>
      </c>
      <c r="Z85" s="275">
        <v>1050657</v>
      </c>
      <c r="AA85" s="275"/>
      <c r="AB85" s="275"/>
      <c r="AC85" s="275"/>
      <c r="AD85" s="275">
        <v>757808.77</v>
      </c>
      <c r="AE85" s="275">
        <v>211061.66</v>
      </c>
      <c r="AF85" s="275"/>
      <c r="AG85" s="275"/>
      <c r="AH85" s="275">
        <v>162268</v>
      </c>
    </row>
    <row r="86" spans="1:34" x14ac:dyDescent="0.2">
      <c r="A86" s="276" t="s">
        <v>1672</v>
      </c>
      <c r="B86" s="280">
        <v>408615.98</v>
      </c>
      <c r="C86" s="280">
        <v>14676</v>
      </c>
      <c r="D86" s="280">
        <v>55800.31</v>
      </c>
      <c r="E86" s="280"/>
      <c r="F86" s="276"/>
      <c r="G86" s="276">
        <v>323359.89</v>
      </c>
      <c r="H86" s="276">
        <v>1155205.93</v>
      </c>
      <c r="I86" s="276"/>
      <c r="J86" s="276"/>
      <c r="K86" s="281">
        <v>1900</v>
      </c>
      <c r="L86" s="281">
        <v>56331.19</v>
      </c>
      <c r="M86" s="281"/>
      <c r="N86" s="281">
        <v>255.05</v>
      </c>
      <c r="O86" s="276">
        <v>66038</v>
      </c>
      <c r="P86" s="276"/>
      <c r="Q86" s="276">
        <v>232540.81</v>
      </c>
      <c r="R86" s="276">
        <v>1975689.39</v>
      </c>
      <c r="S86" s="54">
        <v>1301687.82</v>
      </c>
      <c r="T86" s="54">
        <v>115350</v>
      </c>
      <c r="U86" s="54">
        <v>702.97</v>
      </c>
      <c r="V86" s="54"/>
      <c r="W86" s="54">
        <v>1023156</v>
      </c>
      <c r="X86" s="54"/>
      <c r="Y86" s="54">
        <v>106185</v>
      </c>
      <c r="Z86" s="275">
        <v>1667036</v>
      </c>
      <c r="AA86" s="275"/>
      <c r="AB86" s="275">
        <v>1800</v>
      </c>
      <c r="AC86" s="275"/>
      <c r="AD86" s="275">
        <v>597735.55000000005</v>
      </c>
      <c r="AE86" s="275">
        <v>350389.09</v>
      </c>
      <c r="AF86" s="275"/>
      <c r="AG86" s="275"/>
      <c r="AH86" s="275">
        <v>0</v>
      </c>
    </row>
    <row r="87" spans="1:34" x14ac:dyDescent="0.2">
      <c r="A87" s="276" t="s">
        <v>1673</v>
      </c>
      <c r="B87" s="280">
        <v>1514402.52</v>
      </c>
      <c r="C87" s="280">
        <v>46484.9</v>
      </c>
      <c r="D87" s="280">
        <v>70159.72</v>
      </c>
      <c r="E87" s="280"/>
      <c r="F87" s="276"/>
      <c r="G87" s="276">
        <v>1922700.2</v>
      </c>
      <c r="H87" s="276">
        <v>1004439.68</v>
      </c>
      <c r="I87" s="276"/>
      <c r="J87" s="276"/>
      <c r="K87" s="281">
        <v>1000</v>
      </c>
      <c r="L87" s="281">
        <v>80249.240000000005</v>
      </c>
      <c r="M87" s="281"/>
      <c r="N87" s="281">
        <v>173.54</v>
      </c>
      <c r="O87" s="276">
        <v>639414</v>
      </c>
      <c r="P87" s="276"/>
      <c r="Q87" s="276">
        <v>198957.28</v>
      </c>
      <c r="R87" s="276">
        <v>3812204.74</v>
      </c>
      <c r="S87" s="54">
        <v>2183579.38</v>
      </c>
      <c r="T87" s="54">
        <v>38570</v>
      </c>
      <c r="U87" s="54">
        <v>928.83</v>
      </c>
      <c r="V87" s="54"/>
      <c r="W87" s="54">
        <v>832755.1</v>
      </c>
      <c r="X87" s="54"/>
      <c r="Y87" s="54">
        <v>748180</v>
      </c>
      <c r="Z87" s="275">
        <v>1720773.1</v>
      </c>
      <c r="AA87" s="275"/>
      <c r="AB87" s="275">
        <v>2000</v>
      </c>
      <c r="AC87" s="275"/>
      <c r="AD87" s="275">
        <v>853042.6</v>
      </c>
      <c r="AE87" s="275">
        <v>377251.55</v>
      </c>
      <c r="AF87" s="275"/>
      <c r="AG87" s="275"/>
      <c r="AH87" s="275"/>
    </row>
    <row r="88" spans="1:34" x14ac:dyDescent="0.2">
      <c r="A88" s="276" t="s">
        <v>1674</v>
      </c>
      <c r="B88" s="280">
        <v>758041.44</v>
      </c>
      <c r="C88" s="280">
        <v>28929</v>
      </c>
      <c r="D88" s="280">
        <v>56008.639999999999</v>
      </c>
      <c r="E88" s="280"/>
      <c r="F88" s="276"/>
      <c r="G88" s="276">
        <v>1881349.88</v>
      </c>
      <c r="H88" s="276">
        <v>797747.66</v>
      </c>
      <c r="I88" s="276"/>
      <c r="J88" s="276"/>
      <c r="K88" s="281">
        <v>5540</v>
      </c>
      <c r="L88" s="281">
        <v>66121.87</v>
      </c>
      <c r="M88" s="281"/>
      <c r="N88" s="281">
        <v>69750</v>
      </c>
      <c r="O88" s="276"/>
      <c r="P88" s="276"/>
      <c r="Q88" s="276">
        <v>209750.49</v>
      </c>
      <c r="R88" s="276">
        <v>3564237.85</v>
      </c>
      <c r="S88" s="54">
        <v>1736173.69</v>
      </c>
      <c r="T88" s="54">
        <v>58910</v>
      </c>
      <c r="U88" s="54">
        <v>752.05</v>
      </c>
      <c r="V88" s="54"/>
      <c r="W88" s="54">
        <v>881273.72</v>
      </c>
      <c r="X88" s="54"/>
      <c r="Y88" s="54">
        <v>581280</v>
      </c>
      <c r="Z88" s="275">
        <v>1574223.72</v>
      </c>
      <c r="AA88" s="275"/>
      <c r="AB88" s="275">
        <v>4000</v>
      </c>
      <c r="AC88" s="275"/>
      <c r="AD88" s="275">
        <v>916620.29</v>
      </c>
      <c r="AE88" s="275">
        <v>274345.96000000002</v>
      </c>
      <c r="AF88" s="275"/>
      <c r="AG88" s="275"/>
      <c r="AH88" s="275"/>
    </row>
    <row r="89" spans="1:34" x14ac:dyDescent="0.2">
      <c r="A89" s="276" t="s">
        <v>1675</v>
      </c>
      <c r="B89" s="280">
        <v>781210.38</v>
      </c>
      <c r="C89" s="280">
        <v>39237</v>
      </c>
      <c r="D89" s="280">
        <v>87875.74</v>
      </c>
      <c r="E89" s="280"/>
      <c r="F89" s="276"/>
      <c r="G89" s="276">
        <v>1125321.47</v>
      </c>
      <c r="H89" s="276">
        <v>601916.11</v>
      </c>
      <c r="I89" s="276"/>
      <c r="J89" s="276"/>
      <c r="K89" s="281">
        <v>1500</v>
      </c>
      <c r="L89" s="281">
        <v>70116.33</v>
      </c>
      <c r="M89" s="281"/>
      <c r="N89" s="281">
        <v>0</v>
      </c>
      <c r="O89" s="276">
        <v>270549.09000000003</v>
      </c>
      <c r="P89" s="276"/>
      <c r="Q89" s="276">
        <v>256885.33</v>
      </c>
      <c r="R89" s="276">
        <v>2080906</v>
      </c>
      <c r="S89" s="54">
        <v>1324369.3700000001</v>
      </c>
      <c r="T89" s="54">
        <v>188360</v>
      </c>
      <c r="U89" s="54">
        <v>899.28</v>
      </c>
      <c r="V89" s="54"/>
      <c r="W89" s="54">
        <v>1610476.6</v>
      </c>
      <c r="X89" s="54"/>
      <c r="Y89" s="54">
        <v>271319</v>
      </c>
      <c r="Z89" s="275">
        <v>2282564.6</v>
      </c>
      <c r="AA89" s="275"/>
      <c r="AB89" s="275">
        <v>12080</v>
      </c>
      <c r="AC89" s="275"/>
      <c r="AD89" s="275">
        <v>813811.82</v>
      </c>
      <c r="AE89" s="275">
        <v>268876.77</v>
      </c>
      <c r="AF89" s="275"/>
      <c r="AG89" s="275"/>
      <c r="AH89" s="275">
        <v>500</v>
      </c>
    </row>
    <row r="90" spans="1:34" x14ac:dyDescent="0.2">
      <c r="A90" s="276" t="s">
        <v>1676</v>
      </c>
      <c r="B90" s="280">
        <v>754144.3</v>
      </c>
      <c r="C90" s="280">
        <v>40386.5</v>
      </c>
      <c r="D90" s="280">
        <v>151200</v>
      </c>
      <c r="E90" s="280"/>
      <c r="F90" s="276"/>
      <c r="G90" s="276">
        <v>1116991.43</v>
      </c>
      <c r="H90" s="276">
        <v>426115.37</v>
      </c>
      <c r="I90" s="276"/>
      <c r="J90" s="276"/>
      <c r="K90" s="281">
        <v>0</v>
      </c>
      <c r="L90" s="281">
        <v>60397.07</v>
      </c>
      <c r="M90" s="281"/>
      <c r="N90" s="281">
        <v>24.58</v>
      </c>
      <c r="O90" s="276"/>
      <c r="P90" s="276"/>
      <c r="Q90" s="276">
        <v>165214.85999999999</v>
      </c>
      <c r="R90" s="276">
        <v>2304026.96</v>
      </c>
      <c r="S90" s="54">
        <v>1476399.11</v>
      </c>
      <c r="T90" s="54">
        <v>217100</v>
      </c>
      <c r="U90" s="54">
        <v>963.71</v>
      </c>
      <c r="V90" s="54"/>
      <c r="W90" s="54">
        <v>379795.5</v>
      </c>
      <c r="X90" s="54"/>
      <c r="Y90" s="54">
        <v>99943</v>
      </c>
      <c r="Z90" s="275">
        <v>1096803.5</v>
      </c>
      <c r="AA90" s="275"/>
      <c r="AB90" s="275"/>
      <c r="AC90" s="275"/>
      <c r="AD90" s="275">
        <v>545743.12</v>
      </c>
      <c r="AE90" s="275">
        <v>207698.82</v>
      </c>
      <c r="AF90" s="275"/>
      <c r="AG90" s="275"/>
      <c r="AH90" s="275"/>
    </row>
    <row r="91" spans="1:34" x14ac:dyDescent="0.2">
      <c r="A91" s="276" t="s">
        <v>1677</v>
      </c>
      <c r="B91" s="280">
        <v>850296.29</v>
      </c>
      <c r="C91" s="280">
        <v>101280.26</v>
      </c>
      <c r="D91" s="280">
        <v>106431.92</v>
      </c>
      <c r="E91" s="280"/>
      <c r="F91" s="276"/>
      <c r="G91" s="276">
        <v>727214.02</v>
      </c>
      <c r="H91" s="276">
        <v>1136205.3500000001</v>
      </c>
      <c r="I91" s="276"/>
      <c r="J91" s="276"/>
      <c r="K91" s="281">
        <v>200000</v>
      </c>
      <c r="L91" s="281">
        <v>85985.64</v>
      </c>
      <c r="M91" s="281"/>
      <c r="N91" s="281">
        <v>237750</v>
      </c>
      <c r="O91" s="276">
        <v>4350</v>
      </c>
      <c r="P91" s="276"/>
      <c r="Q91" s="276">
        <v>310154.61</v>
      </c>
      <c r="R91" s="276">
        <v>2345661.54</v>
      </c>
      <c r="S91" s="54">
        <v>2231675.64</v>
      </c>
      <c r="T91" s="54"/>
      <c r="U91" s="54">
        <v>1066.03</v>
      </c>
      <c r="V91" s="54"/>
      <c r="W91" s="54">
        <v>1271046</v>
      </c>
      <c r="X91" s="54"/>
      <c r="Y91" s="54">
        <v>772108.25</v>
      </c>
      <c r="Z91" s="275">
        <v>2231034.25</v>
      </c>
      <c r="AA91" s="275"/>
      <c r="AB91" s="275"/>
      <c r="AC91" s="275"/>
      <c r="AD91" s="275">
        <v>1168100.83</v>
      </c>
      <c r="AE91" s="275">
        <v>257536.58</v>
      </c>
      <c r="AF91" s="275"/>
      <c r="AG91" s="275"/>
      <c r="AH91" s="275"/>
    </row>
    <row r="92" spans="1:34" x14ac:dyDescent="0.2">
      <c r="A92" s="276" t="s">
        <v>1678</v>
      </c>
      <c r="B92" s="280">
        <v>502701.03</v>
      </c>
      <c r="C92" s="280">
        <v>33935.25</v>
      </c>
      <c r="D92" s="280">
        <v>53096.160000000003</v>
      </c>
      <c r="E92" s="280"/>
      <c r="F92" s="276"/>
      <c r="G92" s="276">
        <v>918251.76</v>
      </c>
      <c r="H92" s="276">
        <v>241288.2</v>
      </c>
      <c r="I92" s="276"/>
      <c r="J92" s="276"/>
      <c r="K92" s="281">
        <v>348000</v>
      </c>
      <c r="L92" s="281">
        <v>98870.91</v>
      </c>
      <c r="M92" s="281"/>
      <c r="N92" s="281">
        <v>239093.02</v>
      </c>
      <c r="O92" s="276">
        <v>2031</v>
      </c>
      <c r="P92" s="276"/>
      <c r="Q92" s="276">
        <v>138603.42000000001</v>
      </c>
      <c r="R92" s="276">
        <v>4378498.51</v>
      </c>
      <c r="S92" s="54">
        <v>1155179.57</v>
      </c>
      <c r="T92" s="54"/>
      <c r="U92" s="54">
        <v>647.20000000000005</v>
      </c>
      <c r="V92" s="54"/>
      <c r="W92" s="54">
        <v>1346958</v>
      </c>
      <c r="X92" s="54"/>
      <c r="Y92" s="54">
        <v>84767</v>
      </c>
      <c r="Z92" s="275">
        <v>1932070</v>
      </c>
      <c r="AA92" s="275"/>
      <c r="AB92" s="275"/>
      <c r="AC92" s="275">
        <v>2040</v>
      </c>
      <c r="AD92" s="275">
        <v>618266.44999999995</v>
      </c>
      <c r="AE92" s="275">
        <v>226684.56</v>
      </c>
      <c r="AF92" s="275"/>
      <c r="AG92" s="275"/>
      <c r="AH92" s="275"/>
    </row>
    <row r="93" spans="1:34" x14ac:dyDescent="0.2">
      <c r="A93" s="276" t="s">
        <v>1679</v>
      </c>
      <c r="B93" s="280">
        <v>235495.85</v>
      </c>
      <c r="C93" s="280">
        <v>119776</v>
      </c>
      <c r="D93" s="280">
        <v>88826.9</v>
      </c>
      <c r="E93" s="280"/>
      <c r="F93" s="276"/>
      <c r="G93" s="276">
        <v>1264792.02</v>
      </c>
      <c r="H93" s="276">
        <v>494558.46</v>
      </c>
      <c r="I93" s="276"/>
      <c r="J93" s="276"/>
      <c r="K93" s="281">
        <v>5660</v>
      </c>
      <c r="L93" s="281">
        <v>82332.67</v>
      </c>
      <c r="M93" s="281"/>
      <c r="N93" s="281">
        <v>30000</v>
      </c>
      <c r="O93" s="276">
        <v>2304</v>
      </c>
      <c r="P93" s="276"/>
      <c r="Q93" s="276">
        <v>217178.71</v>
      </c>
      <c r="R93" s="276"/>
      <c r="S93" s="54">
        <v>1472348.4</v>
      </c>
      <c r="T93" s="54"/>
      <c r="U93" s="54">
        <v>786.82</v>
      </c>
      <c r="V93" s="54"/>
      <c r="W93" s="54">
        <v>1652746.5</v>
      </c>
      <c r="X93" s="54"/>
      <c r="Y93" s="54">
        <v>161592</v>
      </c>
      <c r="Z93" s="275">
        <v>2488353.5</v>
      </c>
      <c r="AA93" s="275"/>
      <c r="AB93" s="275">
        <v>8356</v>
      </c>
      <c r="AC93" s="275"/>
      <c r="AD93" s="275">
        <v>822901.4</v>
      </c>
      <c r="AE93" s="275">
        <v>262097.31</v>
      </c>
      <c r="AF93" s="275"/>
      <c r="AG93" s="275"/>
      <c r="AH93" s="275"/>
    </row>
    <row r="94" spans="1:34" x14ac:dyDescent="0.2">
      <c r="A94" s="276" t="s">
        <v>1680</v>
      </c>
      <c r="B94" s="280">
        <v>389145.73</v>
      </c>
      <c r="C94" s="280">
        <v>38771.25</v>
      </c>
      <c r="D94" s="280">
        <v>111880.67</v>
      </c>
      <c r="E94" s="280"/>
      <c r="F94" s="276"/>
      <c r="G94" s="276">
        <v>953140.78</v>
      </c>
      <c r="H94" s="276">
        <v>754098.39</v>
      </c>
      <c r="I94" s="276"/>
      <c r="J94" s="276"/>
      <c r="K94" s="281">
        <v>9072</v>
      </c>
      <c r="L94" s="281">
        <v>90414.67</v>
      </c>
      <c r="M94" s="281"/>
      <c r="N94" s="281">
        <v>180002.94</v>
      </c>
      <c r="O94" s="276">
        <v>285131</v>
      </c>
      <c r="P94" s="276"/>
      <c r="Q94" s="276">
        <v>74148.86</v>
      </c>
      <c r="R94" s="276">
        <v>2028099.35</v>
      </c>
      <c r="S94" s="54">
        <v>1652448.99</v>
      </c>
      <c r="T94" s="54"/>
      <c r="U94" s="54">
        <v>652.67999999999995</v>
      </c>
      <c r="V94" s="54"/>
      <c r="W94" s="54">
        <v>1338225</v>
      </c>
      <c r="X94" s="54"/>
      <c r="Y94" s="54">
        <v>124462.25</v>
      </c>
      <c r="Z94" s="275">
        <v>2010729.25</v>
      </c>
      <c r="AA94" s="275"/>
      <c r="AB94" s="275">
        <v>4000</v>
      </c>
      <c r="AC94" s="275"/>
      <c r="AD94" s="275">
        <v>724769.93</v>
      </c>
      <c r="AE94" s="275">
        <v>223649.6</v>
      </c>
      <c r="AF94" s="275"/>
      <c r="AG94" s="275"/>
      <c r="AH94" s="275"/>
    </row>
    <row r="95" spans="1:34" x14ac:dyDescent="0.2">
      <c r="A95" s="276" t="s">
        <v>1681</v>
      </c>
      <c r="B95" s="280">
        <v>294274.73</v>
      </c>
      <c r="C95" s="280">
        <v>74379.25</v>
      </c>
      <c r="D95" s="280">
        <v>95245.54</v>
      </c>
      <c r="E95" s="280"/>
      <c r="F95" s="276"/>
      <c r="G95" s="276">
        <v>2048050</v>
      </c>
      <c r="H95" s="276">
        <v>320001.12</v>
      </c>
      <c r="I95" s="276"/>
      <c r="J95" s="276"/>
      <c r="K95" s="281">
        <v>146570</v>
      </c>
      <c r="L95" s="281">
        <v>103989.14</v>
      </c>
      <c r="M95" s="281">
        <v>79524</v>
      </c>
      <c r="N95" s="281">
        <v>2917.75</v>
      </c>
      <c r="O95" s="276">
        <v>31718</v>
      </c>
      <c r="P95" s="276"/>
      <c r="Q95" s="276">
        <v>120698.48</v>
      </c>
      <c r="R95" s="276">
        <v>4808766.24</v>
      </c>
      <c r="S95" s="54">
        <v>1999448.43</v>
      </c>
      <c r="T95" s="54"/>
      <c r="U95" s="54">
        <v>540.57000000000005</v>
      </c>
      <c r="V95" s="54"/>
      <c r="W95" s="54">
        <v>1299642.5</v>
      </c>
      <c r="X95" s="54"/>
      <c r="Y95" s="54">
        <v>215056</v>
      </c>
      <c r="Z95" s="275">
        <v>2268142.5</v>
      </c>
      <c r="AA95" s="275"/>
      <c r="AB95" s="275">
        <v>1660</v>
      </c>
      <c r="AC95" s="275"/>
      <c r="AD95" s="275">
        <v>1158479.29</v>
      </c>
      <c r="AE95" s="275">
        <v>374865.28</v>
      </c>
      <c r="AF95" s="275"/>
      <c r="AG95" s="275"/>
      <c r="AH95" s="275"/>
    </row>
    <row r="96" spans="1:34" x14ac:dyDescent="0.2">
      <c r="A96" s="276" t="s">
        <v>1682</v>
      </c>
      <c r="B96" s="280">
        <v>251852.71</v>
      </c>
      <c r="C96" s="280">
        <v>35336</v>
      </c>
      <c r="D96" s="280">
        <v>52509.69</v>
      </c>
      <c r="E96" s="280"/>
      <c r="F96" s="276"/>
      <c r="G96" s="276">
        <v>1121173.8400000001</v>
      </c>
      <c r="H96" s="276">
        <v>542286.69999999995</v>
      </c>
      <c r="I96" s="276"/>
      <c r="J96" s="276"/>
      <c r="K96" s="281">
        <v>151500</v>
      </c>
      <c r="L96" s="281">
        <v>80950.45</v>
      </c>
      <c r="M96" s="281"/>
      <c r="N96" s="281">
        <v>9064.02</v>
      </c>
      <c r="O96" s="276">
        <v>165350</v>
      </c>
      <c r="P96" s="276"/>
      <c r="Q96" s="276">
        <v>178241.13</v>
      </c>
      <c r="R96" s="276">
        <v>2574871.5499999998</v>
      </c>
      <c r="S96" s="54">
        <v>1019812.01</v>
      </c>
      <c r="T96" s="54"/>
      <c r="U96" s="54">
        <v>420.33</v>
      </c>
      <c r="V96" s="54"/>
      <c r="W96" s="54">
        <v>1396174.3</v>
      </c>
      <c r="X96" s="54"/>
      <c r="Y96" s="54">
        <v>163871.25</v>
      </c>
      <c r="Z96" s="275">
        <v>2133390.5499999998</v>
      </c>
      <c r="AA96" s="275"/>
      <c r="AB96" s="275"/>
      <c r="AC96" s="275"/>
      <c r="AD96" s="275">
        <v>464590.06</v>
      </c>
      <c r="AE96" s="275">
        <v>224957.47</v>
      </c>
      <c r="AF96" s="275"/>
      <c r="AG96" s="275"/>
      <c r="AH96" s="275">
        <v>500</v>
      </c>
    </row>
    <row r="97" spans="1:34" x14ac:dyDescent="0.2">
      <c r="A97" s="276" t="s">
        <v>1683</v>
      </c>
      <c r="B97" s="280">
        <v>116471.16</v>
      </c>
      <c r="C97" s="280">
        <v>73706.55</v>
      </c>
      <c r="D97" s="280">
        <v>44680.62</v>
      </c>
      <c r="E97" s="280"/>
      <c r="F97" s="276"/>
      <c r="G97" s="276">
        <v>1182088.51</v>
      </c>
      <c r="H97" s="276">
        <v>432714.34</v>
      </c>
      <c r="I97" s="276"/>
      <c r="J97" s="276"/>
      <c r="K97" s="281">
        <v>203527</v>
      </c>
      <c r="L97" s="281">
        <v>199392.45</v>
      </c>
      <c r="M97" s="281"/>
      <c r="N97" s="281">
        <v>0</v>
      </c>
      <c r="O97" s="276">
        <v>5158.03</v>
      </c>
      <c r="P97" s="276"/>
      <c r="Q97" s="276">
        <v>95908.55</v>
      </c>
      <c r="R97" s="276">
        <v>2326634.9900000002</v>
      </c>
      <c r="S97" s="54">
        <v>1213907.76</v>
      </c>
      <c r="T97" s="54">
        <v>36713.33</v>
      </c>
      <c r="U97" s="54">
        <v>385.55</v>
      </c>
      <c r="V97" s="54"/>
      <c r="W97" s="54">
        <v>1221942.5</v>
      </c>
      <c r="X97" s="54"/>
      <c r="Y97" s="54">
        <v>88188.2</v>
      </c>
      <c r="Z97" s="275">
        <v>1942692.5</v>
      </c>
      <c r="AA97" s="275"/>
      <c r="AB97" s="275">
        <v>4000</v>
      </c>
      <c r="AC97" s="275"/>
      <c r="AD97" s="275">
        <v>596489.80000000005</v>
      </c>
      <c r="AE97" s="275">
        <v>184336.87</v>
      </c>
      <c r="AF97" s="275"/>
      <c r="AG97" s="275"/>
      <c r="AH97" s="275">
        <v>1.1200000000000001</v>
      </c>
    </row>
    <row r="98" spans="1:34" x14ac:dyDescent="0.2">
      <c r="A98" s="276" t="s">
        <v>1684</v>
      </c>
      <c r="B98" s="280">
        <v>300923.43</v>
      </c>
      <c r="C98" s="280">
        <v>108249</v>
      </c>
      <c r="D98" s="280">
        <v>62123.14</v>
      </c>
      <c r="E98" s="280"/>
      <c r="F98" s="276"/>
      <c r="G98" s="276">
        <v>1250897.06</v>
      </c>
      <c r="H98" s="276">
        <v>694595.4</v>
      </c>
      <c r="I98" s="276"/>
      <c r="J98" s="276"/>
      <c r="K98" s="281">
        <v>2820</v>
      </c>
      <c r="L98" s="281">
        <v>71435.05</v>
      </c>
      <c r="M98" s="281"/>
      <c r="N98" s="281">
        <v>26.17</v>
      </c>
      <c r="O98" s="276">
        <v>129750</v>
      </c>
      <c r="P98" s="276"/>
      <c r="Q98" s="276">
        <v>173748.87</v>
      </c>
      <c r="R98" s="276">
        <v>2310530.36</v>
      </c>
      <c r="S98" s="54">
        <v>1264607.9099999999</v>
      </c>
      <c r="T98" s="54">
        <v>227122</v>
      </c>
      <c r="U98" s="54">
        <v>488.71</v>
      </c>
      <c r="V98" s="54"/>
      <c r="W98" s="54">
        <v>1178892.6000000001</v>
      </c>
      <c r="X98" s="54"/>
      <c r="Y98" s="54">
        <v>626216.25</v>
      </c>
      <c r="Z98" s="275">
        <v>2029160.85</v>
      </c>
      <c r="AA98" s="275"/>
      <c r="AB98" s="275">
        <v>4000</v>
      </c>
      <c r="AC98" s="275"/>
      <c r="AD98" s="275">
        <v>612790.18999999994</v>
      </c>
      <c r="AE98" s="275">
        <v>216649.60000000001</v>
      </c>
      <c r="AF98" s="275"/>
      <c r="AG98" s="275"/>
      <c r="AH98" s="275"/>
    </row>
    <row r="99" spans="1:34" x14ac:dyDescent="0.2">
      <c r="A99" s="276" t="s">
        <v>1783</v>
      </c>
      <c r="B99" s="280">
        <v>397608.14</v>
      </c>
      <c r="C99" s="280">
        <v>47190.75</v>
      </c>
      <c r="D99" s="280">
        <v>68145.8</v>
      </c>
      <c r="E99" s="280"/>
      <c r="F99" s="276"/>
      <c r="G99" s="276">
        <v>1277286.23</v>
      </c>
      <c r="H99" s="276">
        <v>238865.69</v>
      </c>
      <c r="I99" s="276"/>
      <c r="J99" s="276"/>
      <c r="K99" s="281">
        <v>15045</v>
      </c>
      <c r="L99" s="281">
        <v>66632.58</v>
      </c>
      <c r="M99" s="281"/>
      <c r="N99" s="281">
        <v>64365</v>
      </c>
      <c r="O99" s="276">
        <v>205100</v>
      </c>
      <c r="P99" s="276"/>
      <c r="Q99" s="276">
        <v>18669.23</v>
      </c>
      <c r="R99" s="276">
        <v>2166873.39</v>
      </c>
      <c r="S99" s="54">
        <v>1311338.18</v>
      </c>
      <c r="T99" s="54">
        <v>60000</v>
      </c>
      <c r="U99" s="54">
        <v>399.16</v>
      </c>
      <c r="V99" s="54"/>
      <c r="W99" s="54">
        <v>549710</v>
      </c>
      <c r="X99" s="54"/>
      <c r="Y99" s="54">
        <v>101556.5</v>
      </c>
      <c r="Z99" s="275">
        <v>1175006.5</v>
      </c>
      <c r="AA99" s="275"/>
      <c r="AB99" s="275">
        <v>6150</v>
      </c>
      <c r="AC99" s="275">
        <v>960</v>
      </c>
      <c r="AD99" s="275">
        <v>592929.24</v>
      </c>
      <c r="AE99" s="275">
        <v>223128.97</v>
      </c>
      <c r="AF99" s="275"/>
      <c r="AG99" s="275"/>
      <c r="AH99" s="275"/>
    </row>
    <row r="100" spans="1:34" x14ac:dyDescent="0.2">
      <c r="A100" s="276" t="s">
        <v>1685</v>
      </c>
      <c r="B100" s="280">
        <v>493381.22</v>
      </c>
      <c r="C100" s="280">
        <v>10000</v>
      </c>
      <c r="D100" s="280">
        <v>144273.20000000001</v>
      </c>
      <c r="E100" s="280"/>
      <c r="F100" s="276"/>
      <c r="G100" s="276">
        <v>1138900.07</v>
      </c>
      <c r="H100" s="276">
        <v>218450.09</v>
      </c>
      <c r="I100" s="276"/>
      <c r="J100" s="276"/>
      <c r="K100" s="281">
        <v>0</v>
      </c>
      <c r="L100" s="281">
        <v>37150</v>
      </c>
      <c r="M100" s="281"/>
      <c r="N100" s="281"/>
      <c r="O100" s="276"/>
      <c r="P100" s="276"/>
      <c r="Q100" s="276">
        <v>59823.11</v>
      </c>
      <c r="R100" s="276">
        <v>1774553.91</v>
      </c>
      <c r="S100" s="54">
        <v>1084386.81</v>
      </c>
      <c r="T100" s="54">
        <v>36000</v>
      </c>
      <c r="U100" s="54">
        <v>897.73</v>
      </c>
      <c r="V100" s="54"/>
      <c r="W100" s="54">
        <v>692760.2</v>
      </c>
      <c r="X100" s="54"/>
      <c r="Y100" s="54">
        <v>24600</v>
      </c>
      <c r="Z100" s="275">
        <v>980210.2</v>
      </c>
      <c r="AA100" s="275"/>
      <c r="AB100" s="275"/>
      <c r="AC100" s="275"/>
      <c r="AD100" s="275">
        <v>610853.54</v>
      </c>
      <c r="AE100" s="275">
        <v>198038.09</v>
      </c>
      <c r="AF100" s="275"/>
      <c r="AG100" s="275"/>
      <c r="AH100" s="275"/>
    </row>
    <row r="101" spans="1:34" x14ac:dyDescent="0.2">
      <c r="A101" s="276" t="s">
        <v>1686</v>
      </c>
      <c r="B101" s="280">
        <v>410083.22</v>
      </c>
      <c r="C101" s="280">
        <v>37400</v>
      </c>
      <c r="D101" s="280">
        <v>110831.63</v>
      </c>
      <c r="E101" s="280"/>
      <c r="F101" s="276"/>
      <c r="G101" s="276">
        <v>179052.28</v>
      </c>
      <c r="H101" s="276">
        <v>271271.08</v>
      </c>
      <c r="I101" s="276"/>
      <c r="J101" s="276"/>
      <c r="K101" s="281">
        <v>0</v>
      </c>
      <c r="L101" s="281">
        <v>45700</v>
      </c>
      <c r="M101" s="281">
        <v>25200</v>
      </c>
      <c r="N101" s="281">
        <v>17570.14</v>
      </c>
      <c r="O101" s="276"/>
      <c r="P101" s="276"/>
      <c r="Q101" s="276">
        <v>-35704.129999999997</v>
      </c>
      <c r="R101" s="276">
        <v>1563007.5</v>
      </c>
      <c r="S101" s="54">
        <v>1661450.23</v>
      </c>
      <c r="T101" s="54">
        <v>156110</v>
      </c>
      <c r="U101" s="54">
        <v>770.72</v>
      </c>
      <c r="V101" s="54"/>
      <c r="W101" s="54">
        <v>1110186</v>
      </c>
      <c r="X101" s="54"/>
      <c r="Y101" s="54">
        <v>71200</v>
      </c>
      <c r="Z101" s="275">
        <v>1808726</v>
      </c>
      <c r="AA101" s="275"/>
      <c r="AB101" s="275"/>
      <c r="AC101" s="275"/>
      <c r="AD101" s="275">
        <v>872901.42</v>
      </c>
      <c r="AE101" s="275">
        <v>163958.71</v>
      </c>
      <c r="AF101" s="275"/>
      <c r="AG101" s="275"/>
      <c r="AH101" s="275"/>
    </row>
    <row r="102" spans="1:34" x14ac:dyDescent="0.2">
      <c r="A102" s="276" t="s">
        <v>1687</v>
      </c>
      <c r="B102" s="280">
        <v>239691.43</v>
      </c>
      <c r="C102" s="280">
        <v>8287</v>
      </c>
      <c r="D102" s="280">
        <v>72826.399999999994</v>
      </c>
      <c r="E102" s="280"/>
      <c r="F102" s="276"/>
      <c r="G102" s="276">
        <v>449711.61</v>
      </c>
      <c r="H102" s="276">
        <v>197341.25</v>
      </c>
      <c r="I102" s="276"/>
      <c r="J102" s="276"/>
      <c r="K102" s="281">
        <v>0</v>
      </c>
      <c r="L102" s="281">
        <v>30940</v>
      </c>
      <c r="M102" s="281"/>
      <c r="N102" s="281"/>
      <c r="O102" s="276"/>
      <c r="P102" s="276"/>
      <c r="Q102" s="276">
        <v>-122071.51</v>
      </c>
      <c r="R102" s="276">
        <v>2046781.46</v>
      </c>
      <c r="S102" s="54">
        <v>877865.71</v>
      </c>
      <c r="T102" s="54">
        <v>164575</v>
      </c>
      <c r="U102" s="54">
        <v>414.31</v>
      </c>
      <c r="V102" s="54"/>
      <c r="W102" s="54">
        <v>863982.5</v>
      </c>
      <c r="X102" s="54"/>
      <c r="Y102" s="54">
        <v>46800</v>
      </c>
      <c r="Z102" s="275">
        <v>1208022.5</v>
      </c>
      <c r="AA102" s="275"/>
      <c r="AB102" s="275">
        <v>2000</v>
      </c>
      <c r="AC102" s="275"/>
      <c r="AD102" s="275">
        <v>428807</v>
      </c>
      <c r="AE102" s="275">
        <v>176999.45</v>
      </c>
      <c r="AF102" s="275"/>
      <c r="AG102" s="275"/>
      <c r="AH102" s="275"/>
    </row>
    <row r="103" spans="1:34" x14ac:dyDescent="0.2">
      <c r="A103" s="276" t="s">
        <v>1688</v>
      </c>
      <c r="B103" s="280">
        <v>164183.42000000001</v>
      </c>
      <c r="C103" s="280">
        <v>129299</v>
      </c>
      <c r="D103" s="280">
        <v>63877.96</v>
      </c>
      <c r="E103" s="280"/>
      <c r="F103" s="276"/>
      <c r="G103" s="276">
        <v>968042.73</v>
      </c>
      <c r="H103" s="276">
        <v>322472.42</v>
      </c>
      <c r="I103" s="276"/>
      <c r="J103" s="276"/>
      <c r="K103" s="281">
        <v>0</v>
      </c>
      <c r="L103" s="281">
        <v>51100</v>
      </c>
      <c r="M103" s="281">
        <v>5000</v>
      </c>
      <c r="N103" s="281"/>
      <c r="O103" s="276"/>
      <c r="P103" s="276"/>
      <c r="Q103" s="276">
        <v>193362.42</v>
      </c>
      <c r="R103" s="276">
        <v>3243756.17</v>
      </c>
      <c r="S103" s="54">
        <v>904863.7</v>
      </c>
      <c r="T103" s="54">
        <v>185750</v>
      </c>
      <c r="U103" s="54">
        <v>365.31</v>
      </c>
      <c r="V103" s="54"/>
      <c r="W103" s="54">
        <v>973518</v>
      </c>
      <c r="X103" s="54"/>
      <c r="Y103" s="54">
        <v>27000</v>
      </c>
      <c r="Z103" s="275">
        <v>1414878</v>
      </c>
      <c r="AA103" s="275"/>
      <c r="AB103" s="275"/>
      <c r="AC103" s="275"/>
      <c r="AD103" s="275">
        <v>439553.33</v>
      </c>
      <c r="AE103" s="275">
        <v>204885.15</v>
      </c>
      <c r="AF103" s="275"/>
      <c r="AG103" s="275"/>
      <c r="AH103" s="275"/>
    </row>
    <row r="104" spans="1:34" x14ac:dyDescent="0.2">
      <c r="A104" s="276" t="s">
        <v>1689</v>
      </c>
      <c r="B104" s="280">
        <v>381539.63</v>
      </c>
      <c r="C104" s="280">
        <v>5895</v>
      </c>
      <c r="D104" s="280">
        <v>34479.019999999997</v>
      </c>
      <c r="E104" s="280"/>
      <c r="F104" s="276"/>
      <c r="G104" s="276">
        <v>288514.49</v>
      </c>
      <c r="H104" s="276">
        <v>254678.29</v>
      </c>
      <c r="I104" s="276"/>
      <c r="J104" s="276"/>
      <c r="K104" s="281">
        <v>5000</v>
      </c>
      <c r="L104" s="281">
        <v>23250</v>
      </c>
      <c r="M104" s="281">
        <v>93003</v>
      </c>
      <c r="N104" s="281">
        <v>0</v>
      </c>
      <c r="O104" s="276"/>
      <c r="P104" s="276"/>
      <c r="Q104" s="276">
        <v>89970.52</v>
      </c>
      <c r="R104" s="276">
        <v>2614880.33</v>
      </c>
      <c r="S104" s="54">
        <v>847734.82</v>
      </c>
      <c r="T104" s="54">
        <v>50397</v>
      </c>
      <c r="U104" s="54">
        <v>444.45</v>
      </c>
      <c r="V104" s="54"/>
      <c r="W104" s="54">
        <v>881664</v>
      </c>
      <c r="X104" s="54"/>
      <c r="Y104" s="54">
        <v>47600</v>
      </c>
      <c r="Z104" s="275">
        <v>1111773</v>
      </c>
      <c r="AA104" s="275"/>
      <c r="AB104" s="275"/>
      <c r="AC104" s="275"/>
      <c r="AD104" s="275">
        <v>452236.02</v>
      </c>
      <c r="AE104" s="275">
        <v>236666.45</v>
      </c>
      <c r="AF104" s="275"/>
      <c r="AG104" s="275"/>
      <c r="AH104" s="275"/>
    </row>
    <row r="105" spans="1:34" x14ac:dyDescent="0.2">
      <c r="A105" s="276" t="s">
        <v>1784</v>
      </c>
      <c r="B105" s="280">
        <v>348174.5</v>
      </c>
      <c r="C105" s="280">
        <v>4265</v>
      </c>
      <c r="D105" s="280">
        <v>39906.39</v>
      </c>
      <c r="E105" s="280"/>
      <c r="F105" s="276"/>
      <c r="G105" s="276">
        <v>586326.71</v>
      </c>
      <c r="H105" s="276">
        <v>316656.17</v>
      </c>
      <c r="I105" s="276"/>
      <c r="J105" s="276"/>
      <c r="K105" s="281">
        <v>0</v>
      </c>
      <c r="L105" s="281">
        <v>29550</v>
      </c>
      <c r="M105" s="281">
        <v>109376</v>
      </c>
      <c r="N105" s="281"/>
      <c r="O105" s="276"/>
      <c r="P105" s="276"/>
      <c r="Q105" s="276">
        <v>108672.97</v>
      </c>
      <c r="R105" s="276">
        <v>1695120.4</v>
      </c>
      <c r="S105" s="54">
        <v>837915.88</v>
      </c>
      <c r="T105" s="54"/>
      <c r="U105" s="54">
        <v>649.33000000000004</v>
      </c>
      <c r="V105" s="54"/>
      <c r="W105" s="54">
        <v>893960</v>
      </c>
      <c r="X105" s="54"/>
      <c r="Y105" s="54"/>
      <c r="Z105" s="275">
        <v>1155000</v>
      </c>
      <c r="AA105" s="275"/>
      <c r="AB105" s="275"/>
      <c r="AC105" s="275"/>
      <c r="AD105" s="275">
        <v>431279.76</v>
      </c>
      <c r="AE105" s="275">
        <v>193952.02</v>
      </c>
      <c r="AF105" s="275"/>
      <c r="AG105" s="275"/>
      <c r="AH105" s="275"/>
    </row>
    <row r="106" spans="1:34" x14ac:dyDescent="0.2">
      <c r="A106" s="276" t="s">
        <v>1690</v>
      </c>
      <c r="B106" s="280">
        <v>324442.27</v>
      </c>
      <c r="C106" s="280">
        <v>182388.93</v>
      </c>
      <c r="D106" s="280">
        <v>33737.120000000003</v>
      </c>
      <c r="E106" s="280"/>
      <c r="F106" s="276"/>
      <c r="G106" s="276">
        <v>685372.37</v>
      </c>
      <c r="H106" s="276">
        <v>233613.59</v>
      </c>
      <c r="I106" s="276"/>
      <c r="J106" s="276"/>
      <c r="K106" s="281">
        <v>2500</v>
      </c>
      <c r="L106" s="281">
        <v>76000</v>
      </c>
      <c r="M106" s="281"/>
      <c r="N106" s="281">
        <v>180.9</v>
      </c>
      <c r="O106" s="276"/>
      <c r="P106" s="276"/>
      <c r="Q106" s="276">
        <v>104331.74</v>
      </c>
      <c r="R106" s="276">
        <v>1187793.3799999999</v>
      </c>
      <c r="S106" s="54">
        <v>878991.31</v>
      </c>
      <c r="T106" s="54"/>
      <c r="U106" s="54">
        <v>737.33</v>
      </c>
      <c r="V106" s="54"/>
      <c r="W106" s="54">
        <v>722520</v>
      </c>
      <c r="X106" s="54"/>
      <c r="Y106" s="54">
        <v>80000</v>
      </c>
      <c r="Z106" s="275">
        <v>886500</v>
      </c>
      <c r="AA106" s="275"/>
      <c r="AB106" s="275">
        <v>6820</v>
      </c>
      <c r="AC106" s="275"/>
      <c r="AD106" s="275">
        <v>543627.25</v>
      </c>
      <c r="AE106" s="275">
        <v>287735.32</v>
      </c>
      <c r="AF106" s="275">
        <v>27796.25</v>
      </c>
      <c r="AG106" s="275"/>
      <c r="AH106" s="275"/>
    </row>
    <row r="107" spans="1:34" x14ac:dyDescent="0.2">
      <c r="A107" s="276" t="s">
        <v>1691</v>
      </c>
      <c r="B107" s="280">
        <v>414861.84</v>
      </c>
      <c r="C107" s="280">
        <v>422547.35</v>
      </c>
      <c r="D107" s="280">
        <v>106787.67</v>
      </c>
      <c r="E107" s="280"/>
      <c r="F107" s="276"/>
      <c r="G107" s="276">
        <v>715355.22</v>
      </c>
      <c r="H107" s="276">
        <v>646916.03</v>
      </c>
      <c r="I107" s="276"/>
      <c r="J107" s="276"/>
      <c r="K107" s="281">
        <v>14674</v>
      </c>
      <c r="L107" s="281">
        <v>121345.5</v>
      </c>
      <c r="M107" s="281">
        <v>204030</v>
      </c>
      <c r="N107" s="281">
        <v>638.89</v>
      </c>
      <c r="O107" s="276"/>
      <c r="P107" s="276"/>
      <c r="Q107" s="276">
        <v>59.25</v>
      </c>
      <c r="R107" s="276">
        <v>4005245.62</v>
      </c>
      <c r="S107" s="54">
        <v>1938931.56</v>
      </c>
      <c r="T107" s="54">
        <v>125970</v>
      </c>
      <c r="U107" s="54">
        <v>946.35</v>
      </c>
      <c r="V107" s="54"/>
      <c r="W107" s="54">
        <v>1877050</v>
      </c>
      <c r="X107" s="54"/>
      <c r="Y107" s="54">
        <v>167899</v>
      </c>
      <c r="Z107" s="275">
        <v>2009599</v>
      </c>
      <c r="AA107" s="275"/>
      <c r="AB107" s="275">
        <v>2320</v>
      </c>
      <c r="AC107" s="275"/>
      <c r="AD107" s="275">
        <v>1267943.69</v>
      </c>
      <c r="AE107" s="275">
        <v>336947.52</v>
      </c>
      <c r="AF107" s="275">
        <v>176247.02</v>
      </c>
      <c r="AG107" s="275"/>
      <c r="AH107" s="275"/>
    </row>
    <row r="108" spans="1:34" x14ac:dyDescent="0.2">
      <c r="A108" s="276" t="s">
        <v>1692</v>
      </c>
      <c r="B108" s="280">
        <v>209356.26</v>
      </c>
      <c r="C108" s="280">
        <v>446218.89</v>
      </c>
      <c r="D108" s="280">
        <v>68834.95</v>
      </c>
      <c r="E108" s="280"/>
      <c r="F108" s="276"/>
      <c r="G108" s="276">
        <v>1163353.55</v>
      </c>
      <c r="H108" s="276">
        <v>1023614.24</v>
      </c>
      <c r="I108" s="276"/>
      <c r="J108" s="276"/>
      <c r="K108" s="281">
        <v>41116</v>
      </c>
      <c r="L108" s="281">
        <v>88750</v>
      </c>
      <c r="M108" s="281">
        <v>38605</v>
      </c>
      <c r="N108" s="281">
        <v>410.54</v>
      </c>
      <c r="O108" s="276"/>
      <c r="P108" s="276"/>
      <c r="Q108" s="276">
        <v>23.29</v>
      </c>
      <c r="R108" s="276">
        <v>2324775.44</v>
      </c>
      <c r="S108" s="54">
        <v>1850410.28</v>
      </c>
      <c r="T108" s="54">
        <v>138250</v>
      </c>
      <c r="U108" s="54">
        <v>709.97</v>
      </c>
      <c r="V108" s="54"/>
      <c r="W108" s="54">
        <v>1794860</v>
      </c>
      <c r="X108" s="54"/>
      <c r="Y108" s="54">
        <v>129300</v>
      </c>
      <c r="Z108" s="275">
        <v>2218360</v>
      </c>
      <c r="AA108" s="275"/>
      <c r="AB108" s="275"/>
      <c r="AC108" s="275"/>
      <c r="AD108" s="275">
        <v>881064.81</v>
      </c>
      <c r="AE108" s="275">
        <v>374449.35</v>
      </c>
      <c r="AF108" s="275">
        <v>173576.6</v>
      </c>
      <c r="AG108" s="275"/>
      <c r="AH108" s="275"/>
    </row>
    <row r="109" spans="1:34" x14ac:dyDescent="0.2">
      <c r="A109" s="276" t="s">
        <v>1693</v>
      </c>
      <c r="B109" s="280">
        <v>307051.63</v>
      </c>
      <c r="C109" s="280">
        <v>376522.83</v>
      </c>
      <c r="D109" s="280">
        <v>64890.22</v>
      </c>
      <c r="E109" s="280"/>
      <c r="F109" s="276"/>
      <c r="G109" s="276">
        <v>962217.98</v>
      </c>
      <c r="H109" s="276">
        <v>396659.26</v>
      </c>
      <c r="I109" s="276"/>
      <c r="J109" s="276"/>
      <c r="K109" s="281">
        <v>9000</v>
      </c>
      <c r="L109" s="281">
        <v>25778.89</v>
      </c>
      <c r="M109" s="281"/>
      <c r="N109" s="281">
        <v>42.8</v>
      </c>
      <c r="O109" s="276"/>
      <c r="P109" s="276"/>
      <c r="Q109" s="276">
        <v>-12049.72</v>
      </c>
      <c r="R109" s="276">
        <v>2600171.63</v>
      </c>
      <c r="S109" s="54">
        <v>1445049.3</v>
      </c>
      <c r="T109" s="54">
        <v>48400</v>
      </c>
      <c r="U109" s="54">
        <v>1304.26</v>
      </c>
      <c r="V109" s="54"/>
      <c r="W109" s="54">
        <v>1297080</v>
      </c>
      <c r="X109" s="54"/>
      <c r="Y109" s="54">
        <v>170900</v>
      </c>
      <c r="Z109" s="275">
        <v>1844550</v>
      </c>
      <c r="AA109" s="275"/>
      <c r="AB109" s="275"/>
      <c r="AC109" s="275"/>
      <c r="AD109" s="275">
        <v>682494.25</v>
      </c>
      <c r="AE109" s="275">
        <v>368715.66</v>
      </c>
      <c r="AF109" s="275">
        <v>69230.58</v>
      </c>
      <c r="AG109" s="275"/>
      <c r="AH109" s="275"/>
    </row>
    <row r="110" spans="1:34" x14ac:dyDescent="0.2">
      <c r="A110" s="276" t="s">
        <v>1694</v>
      </c>
      <c r="B110" s="280">
        <v>966973.33</v>
      </c>
      <c r="C110" s="280">
        <v>31244.49</v>
      </c>
      <c r="D110" s="280">
        <v>299492.57</v>
      </c>
      <c r="E110" s="280"/>
      <c r="F110" s="276"/>
      <c r="G110" s="276">
        <v>48157.75</v>
      </c>
      <c r="H110" s="276">
        <v>282817.42</v>
      </c>
      <c r="I110" s="276"/>
      <c r="J110" s="276"/>
      <c r="K110" s="281">
        <v>0</v>
      </c>
      <c r="L110" s="281">
        <v>43990.02</v>
      </c>
      <c r="M110" s="281">
        <v>15000</v>
      </c>
      <c r="N110" s="281"/>
      <c r="O110" s="276"/>
      <c r="P110" s="276"/>
      <c r="Q110" s="276">
        <v>-181817.45</v>
      </c>
      <c r="R110" s="276">
        <v>961037.76</v>
      </c>
      <c r="S110" s="54">
        <v>1428610.42</v>
      </c>
      <c r="T110" s="54">
        <v>34700</v>
      </c>
      <c r="U110" s="54">
        <v>1569.21</v>
      </c>
      <c r="V110" s="54"/>
      <c r="W110" s="54">
        <v>1030050</v>
      </c>
      <c r="X110" s="54"/>
      <c r="Y110" s="54">
        <v>154141.73000000001</v>
      </c>
      <c r="Z110" s="275">
        <v>1615800</v>
      </c>
      <c r="AA110" s="275"/>
      <c r="AB110" s="275"/>
      <c r="AC110" s="275"/>
      <c r="AD110" s="275">
        <v>670431.89</v>
      </c>
      <c r="AE110" s="275">
        <v>93413.87</v>
      </c>
      <c r="AF110" s="275"/>
      <c r="AG110" s="275"/>
      <c r="AH110" s="275">
        <v>48532</v>
      </c>
    </row>
    <row r="111" spans="1:34" x14ac:dyDescent="0.2">
      <c r="A111" s="276" t="s">
        <v>1695</v>
      </c>
      <c r="B111" s="280">
        <v>392854.71</v>
      </c>
      <c r="C111" s="280">
        <v>47983</v>
      </c>
      <c r="D111" s="280">
        <v>61128.76</v>
      </c>
      <c r="E111" s="280"/>
      <c r="F111" s="276"/>
      <c r="G111" s="276">
        <v>52096.38</v>
      </c>
      <c r="H111" s="276">
        <v>340524.4</v>
      </c>
      <c r="I111" s="276"/>
      <c r="J111" s="276"/>
      <c r="K111" s="281">
        <v>0</v>
      </c>
      <c r="L111" s="281">
        <v>34190.85</v>
      </c>
      <c r="M111" s="281">
        <v>148000</v>
      </c>
      <c r="N111" s="281">
        <v>0</v>
      </c>
      <c r="O111" s="276">
        <v>17520</v>
      </c>
      <c r="P111" s="276"/>
      <c r="Q111" s="276">
        <v>15070.01</v>
      </c>
      <c r="R111" s="276">
        <v>852668.5</v>
      </c>
      <c r="S111" s="54">
        <v>781685.74</v>
      </c>
      <c r="T111" s="54"/>
      <c r="U111" s="54">
        <v>2019.13</v>
      </c>
      <c r="V111" s="54"/>
      <c r="W111" s="54">
        <v>423235.1</v>
      </c>
      <c r="X111" s="54"/>
      <c r="Y111" s="54">
        <v>109279.67999999999</v>
      </c>
      <c r="Z111" s="275">
        <v>715735.1</v>
      </c>
      <c r="AA111" s="275"/>
      <c r="AB111" s="275"/>
      <c r="AC111" s="275"/>
      <c r="AD111" s="275">
        <v>566630.94999999995</v>
      </c>
      <c r="AE111" s="275">
        <v>109639.98</v>
      </c>
      <c r="AF111" s="275"/>
      <c r="AG111" s="275"/>
      <c r="AH111" s="275"/>
    </row>
    <row r="112" spans="1:34" x14ac:dyDescent="0.2">
      <c r="A112" s="276" t="s">
        <v>1696</v>
      </c>
      <c r="B112" s="280">
        <v>506868.56</v>
      </c>
      <c r="C112" s="280">
        <v>79538.77</v>
      </c>
      <c r="D112" s="280">
        <v>80309.89</v>
      </c>
      <c r="E112" s="280"/>
      <c r="F112" s="276"/>
      <c r="G112" s="276">
        <v>711452.87</v>
      </c>
      <c r="H112" s="276">
        <v>151012.35999999999</v>
      </c>
      <c r="I112" s="276"/>
      <c r="J112" s="276"/>
      <c r="K112" s="281">
        <v>4879.2</v>
      </c>
      <c r="L112" s="281">
        <v>30602.28</v>
      </c>
      <c r="M112" s="281"/>
      <c r="N112" s="281"/>
      <c r="O112" s="276">
        <v>42000</v>
      </c>
      <c r="P112" s="276"/>
      <c r="Q112" s="276"/>
      <c r="R112" s="276">
        <v>1993338.97</v>
      </c>
      <c r="S112" s="54">
        <v>863508.46</v>
      </c>
      <c r="T112" s="54"/>
      <c r="U112" s="54">
        <v>731.02</v>
      </c>
      <c r="V112" s="54"/>
      <c r="W112" s="54">
        <v>1141360.5</v>
      </c>
      <c r="X112" s="54"/>
      <c r="Y112" s="54">
        <v>88369.600000000006</v>
      </c>
      <c r="Z112" s="275">
        <v>1383046.5</v>
      </c>
      <c r="AA112" s="275"/>
      <c r="AB112" s="275"/>
      <c r="AC112" s="275"/>
      <c r="AD112" s="275">
        <v>541377.63</v>
      </c>
      <c r="AE112" s="275">
        <v>104297.29</v>
      </c>
      <c r="AF112" s="275"/>
      <c r="AG112" s="275"/>
      <c r="AH112" s="275">
        <v>21450</v>
      </c>
    </row>
    <row r="113" spans="1:34" x14ac:dyDescent="0.2">
      <c r="A113" s="276" t="s">
        <v>1697</v>
      </c>
      <c r="B113" s="280">
        <v>783587.67</v>
      </c>
      <c r="C113" s="280">
        <v>37416.870000000003</v>
      </c>
      <c r="D113" s="280">
        <v>102340.22</v>
      </c>
      <c r="E113" s="280"/>
      <c r="F113" s="276"/>
      <c r="G113" s="276">
        <v>76864.740000000005</v>
      </c>
      <c r="H113" s="276">
        <v>137510.39999999999</v>
      </c>
      <c r="I113" s="276"/>
      <c r="J113" s="276"/>
      <c r="K113" s="281">
        <v>0</v>
      </c>
      <c r="L113" s="281">
        <v>32335.3</v>
      </c>
      <c r="M113" s="281">
        <v>15000</v>
      </c>
      <c r="N113" s="281"/>
      <c r="O113" s="276"/>
      <c r="P113" s="276"/>
      <c r="Q113" s="276">
        <v>69340</v>
      </c>
      <c r="R113" s="276">
        <v>3276385.87</v>
      </c>
      <c r="S113" s="54">
        <v>1100321.6200000001</v>
      </c>
      <c r="T113" s="54"/>
      <c r="U113" s="54">
        <v>1231.73</v>
      </c>
      <c r="V113" s="54"/>
      <c r="W113" s="54">
        <v>149780.5</v>
      </c>
      <c r="X113" s="54"/>
      <c r="Y113" s="54">
        <v>104696.94</v>
      </c>
      <c r="Z113" s="275">
        <v>589623.5</v>
      </c>
      <c r="AA113" s="275"/>
      <c r="AB113" s="275"/>
      <c r="AC113" s="275"/>
      <c r="AD113" s="275">
        <v>535579.32999999996</v>
      </c>
      <c r="AE113" s="275">
        <v>175460.68</v>
      </c>
      <c r="AF113" s="275"/>
      <c r="AG113" s="275"/>
      <c r="AH113" s="275"/>
    </row>
    <row r="114" spans="1:34" x14ac:dyDescent="0.2">
      <c r="A114" s="276" t="s">
        <v>1698</v>
      </c>
      <c r="B114" s="280">
        <v>495787.26</v>
      </c>
      <c r="C114" s="280">
        <v>67988.84</v>
      </c>
      <c r="D114" s="280">
        <v>200423.33</v>
      </c>
      <c r="E114" s="280"/>
      <c r="F114" s="276"/>
      <c r="G114" s="276">
        <v>982748.11</v>
      </c>
      <c r="H114" s="276">
        <v>912561.34</v>
      </c>
      <c r="I114" s="276"/>
      <c r="J114" s="276"/>
      <c r="K114" s="281">
        <v>0</v>
      </c>
      <c r="L114" s="281">
        <v>41626.129999999997</v>
      </c>
      <c r="M114" s="281">
        <v>265000</v>
      </c>
      <c r="N114" s="281">
        <v>0</v>
      </c>
      <c r="O114" s="276"/>
      <c r="P114" s="276"/>
      <c r="Q114" s="276">
        <v>35849.99</v>
      </c>
      <c r="R114" s="276">
        <v>3690825.96</v>
      </c>
      <c r="S114" s="54">
        <v>922051.48</v>
      </c>
      <c r="T114" s="54"/>
      <c r="U114" s="54">
        <v>319.86</v>
      </c>
      <c r="V114" s="54"/>
      <c r="W114" s="54">
        <v>1037169</v>
      </c>
      <c r="X114" s="54"/>
      <c r="Y114" s="54">
        <v>126268.13</v>
      </c>
      <c r="Z114" s="275">
        <v>1381773</v>
      </c>
      <c r="AA114" s="275"/>
      <c r="AB114" s="275"/>
      <c r="AC114" s="275"/>
      <c r="AD114" s="275">
        <v>543810.67000000004</v>
      </c>
      <c r="AE114" s="275">
        <v>263020.77</v>
      </c>
      <c r="AF114" s="275"/>
      <c r="AG114" s="275"/>
      <c r="AH114" s="275"/>
    </row>
    <row r="115" spans="1:34" x14ac:dyDescent="0.2">
      <c r="A115" s="276" t="s">
        <v>1699</v>
      </c>
      <c r="B115" s="280">
        <v>1183975.24</v>
      </c>
      <c r="C115" s="280">
        <v>10921.07</v>
      </c>
      <c r="D115" s="280">
        <v>76347.62</v>
      </c>
      <c r="E115" s="280"/>
      <c r="F115" s="276"/>
      <c r="G115" s="276">
        <v>173027.44</v>
      </c>
      <c r="H115" s="276">
        <v>198331.68</v>
      </c>
      <c r="I115" s="276"/>
      <c r="J115" s="276"/>
      <c r="K115" s="281">
        <v>0</v>
      </c>
      <c r="L115" s="281">
        <v>28688</v>
      </c>
      <c r="M115" s="281"/>
      <c r="N115" s="281"/>
      <c r="O115" s="276"/>
      <c r="P115" s="276"/>
      <c r="Q115" s="276">
        <v>14829.46</v>
      </c>
      <c r="R115" s="276">
        <v>1854865.59</v>
      </c>
      <c r="S115" s="54">
        <v>997182.56</v>
      </c>
      <c r="T115" s="54">
        <v>100000</v>
      </c>
      <c r="U115" s="54">
        <v>1899.1</v>
      </c>
      <c r="V115" s="54"/>
      <c r="W115" s="54">
        <v>989698.5</v>
      </c>
      <c r="X115" s="54"/>
      <c r="Y115" s="54">
        <v>91220.91</v>
      </c>
      <c r="Z115" s="275">
        <v>1277869.5</v>
      </c>
      <c r="AA115" s="275"/>
      <c r="AB115" s="275"/>
      <c r="AC115" s="275"/>
      <c r="AD115" s="275">
        <v>679604.92</v>
      </c>
      <c r="AE115" s="275">
        <v>98175.6</v>
      </c>
      <c r="AF115" s="275"/>
      <c r="AG115" s="275"/>
      <c r="AH115" s="275">
        <v>100000</v>
      </c>
    </row>
    <row r="116" spans="1:34" x14ac:dyDescent="0.2">
      <c r="A116" s="276" t="s">
        <v>1700</v>
      </c>
      <c r="B116" s="280">
        <v>763887.81</v>
      </c>
      <c r="C116" s="280">
        <v>67615</v>
      </c>
      <c r="D116" s="280">
        <v>193479.65</v>
      </c>
      <c r="E116" s="280"/>
      <c r="F116" s="276"/>
      <c r="G116" s="276">
        <v>481969.49</v>
      </c>
      <c r="H116" s="276">
        <v>1003937.06</v>
      </c>
      <c r="I116" s="276"/>
      <c r="J116" s="276"/>
      <c r="K116" s="281">
        <v>0</v>
      </c>
      <c r="L116" s="281">
        <v>25102.6</v>
      </c>
      <c r="M116" s="281">
        <v>5000</v>
      </c>
      <c r="N116" s="281">
        <v>40000</v>
      </c>
      <c r="O116" s="276"/>
      <c r="P116" s="276"/>
      <c r="Q116" s="276">
        <v>20658.73</v>
      </c>
      <c r="R116" s="276">
        <v>1808375.97</v>
      </c>
      <c r="S116" s="54">
        <v>1877314.13</v>
      </c>
      <c r="T116" s="54"/>
      <c r="U116" s="54">
        <v>1412.37</v>
      </c>
      <c r="V116" s="54"/>
      <c r="W116" s="54">
        <v>622471.30000000005</v>
      </c>
      <c r="X116" s="54"/>
      <c r="Y116" s="54">
        <v>105171.83</v>
      </c>
      <c r="Z116" s="275">
        <v>933797.3</v>
      </c>
      <c r="AA116" s="275"/>
      <c r="AB116" s="275"/>
      <c r="AC116" s="275"/>
      <c r="AD116" s="275">
        <v>880665.06</v>
      </c>
      <c r="AE116" s="275">
        <v>211170.48</v>
      </c>
      <c r="AF116" s="275"/>
      <c r="AG116" s="275"/>
      <c r="AH116" s="275"/>
    </row>
    <row r="117" spans="1:34" x14ac:dyDescent="0.2">
      <c r="A117" s="276" t="s">
        <v>1701</v>
      </c>
      <c r="B117" s="280">
        <v>785875.43</v>
      </c>
      <c r="C117" s="280">
        <v>61722.82</v>
      </c>
      <c r="D117" s="280">
        <v>204715.43</v>
      </c>
      <c r="E117" s="280"/>
      <c r="F117" s="276"/>
      <c r="G117" s="276">
        <v>347617.22</v>
      </c>
      <c r="H117" s="276">
        <v>513718.63</v>
      </c>
      <c r="I117" s="276"/>
      <c r="J117" s="276"/>
      <c r="K117" s="281">
        <v>0</v>
      </c>
      <c r="L117" s="281">
        <v>51229.34</v>
      </c>
      <c r="M117" s="281">
        <v>15000</v>
      </c>
      <c r="N117" s="281"/>
      <c r="O117" s="276">
        <v>324560</v>
      </c>
      <c r="P117" s="276"/>
      <c r="Q117" s="276">
        <v>18285.009999999998</v>
      </c>
      <c r="R117" s="276">
        <v>2329931.42</v>
      </c>
      <c r="S117" s="54">
        <v>928655.06</v>
      </c>
      <c r="T117" s="54"/>
      <c r="U117" s="54">
        <v>788.03</v>
      </c>
      <c r="V117" s="54"/>
      <c r="W117" s="54">
        <v>1456224</v>
      </c>
      <c r="X117" s="54"/>
      <c r="Y117" s="54">
        <v>134243.87</v>
      </c>
      <c r="Z117" s="275">
        <v>1777444</v>
      </c>
      <c r="AA117" s="275"/>
      <c r="AB117" s="275"/>
      <c r="AC117" s="275"/>
      <c r="AD117" s="275">
        <v>590170.62</v>
      </c>
      <c r="AE117" s="275">
        <v>203612.23</v>
      </c>
      <c r="AF117" s="275"/>
      <c r="AG117" s="275"/>
      <c r="AH117" s="275"/>
    </row>
    <row r="118" spans="1:34" x14ac:dyDescent="0.2">
      <c r="A118" s="276" t="s">
        <v>1702</v>
      </c>
      <c r="B118" s="280">
        <v>20939.73</v>
      </c>
      <c r="C118" s="280">
        <v>10905.5</v>
      </c>
      <c r="D118" s="280">
        <v>29434.18</v>
      </c>
      <c r="E118" s="280"/>
      <c r="F118" s="276"/>
      <c r="G118" s="276">
        <v>1525747.19</v>
      </c>
      <c r="H118" s="276">
        <v>349989.17</v>
      </c>
      <c r="I118" s="276"/>
      <c r="J118" s="276"/>
      <c r="K118" s="281">
        <v>3000</v>
      </c>
      <c r="L118" s="281">
        <v>32939.360000000001</v>
      </c>
      <c r="M118" s="281">
        <v>15000</v>
      </c>
      <c r="N118" s="281">
        <v>50000</v>
      </c>
      <c r="O118" s="276">
        <v>50500</v>
      </c>
      <c r="P118" s="276"/>
      <c r="Q118" s="276">
        <v>118010.05</v>
      </c>
      <c r="R118" s="276">
        <v>857017.52</v>
      </c>
      <c r="S118" s="54">
        <v>904332.75</v>
      </c>
      <c r="T118" s="54">
        <v>5000</v>
      </c>
      <c r="U118" s="54">
        <v>424.02</v>
      </c>
      <c r="V118" s="54"/>
      <c r="W118" s="54">
        <v>537054</v>
      </c>
      <c r="X118" s="54"/>
      <c r="Y118" s="54">
        <v>773815.1</v>
      </c>
      <c r="Z118" s="275">
        <v>925470</v>
      </c>
      <c r="AA118" s="275"/>
      <c r="AB118" s="275"/>
      <c r="AC118" s="275"/>
      <c r="AD118" s="275">
        <v>1557039.07</v>
      </c>
      <c r="AE118" s="275">
        <v>143874.72</v>
      </c>
      <c r="AF118" s="275"/>
      <c r="AG118" s="275"/>
      <c r="AH118" s="275"/>
    </row>
    <row r="119" spans="1:34" x14ac:dyDescent="0.2">
      <c r="A119" s="276" t="s">
        <v>1785</v>
      </c>
      <c r="B119" s="280">
        <v>24457.41</v>
      </c>
      <c r="C119" s="280">
        <v>10883.25</v>
      </c>
      <c r="D119" s="280">
        <v>100895.91</v>
      </c>
      <c r="E119" s="280"/>
      <c r="F119" s="276"/>
      <c r="G119" s="276">
        <v>1048273.72</v>
      </c>
      <c r="H119" s="276">
        <v>129279.89</v>
      </c>
      <c r="I119" s="276"/>
      <c r="J119" s="276"/>
      <c r="K119" s="281">
        <v>3000</v>
      </c>
      <c r="L119" s="281">
        <v>28421.41</v>
      </c>
      <c r="M119" s="281"/>
      <c r="N119" s="281">
        <v>898.6</v>
      </c>
      <c r="O119" s="276">
        <v>40000</v>
      </c>
      <c r="P119" s="276"/>
      <c r="Q119" s="276">
        <v>33644.99</v>
      </c>
      <c r="R119" s="276">
        <v>2768353.45</v>
      </c>
      <c r="S119" s="54">
        <v>857662.52</v>
      </c>
      <c r="T119" s="54"/>
      <c r="U119" s="54">
        <v>903.73</v>
      </c>
      <c r="V119" s="54"/>
      <c r="W119" s="54">
        <v>491526</v>
      </c>
      <c r="X119" s="54"/>
      <c r="Y119" s="54">
        <v>98098.49</v>
      </c>
      <c r="Z119" s="275">
        <v>729102</v>
      </c>
      <c r="AA119" s="275"/>
      <c r="AB119" s="275"/>
      <c r="AC119" s="275"/>
      <c r="AD119" s="275">
        <v>1065774.4099999999</v>
      </c>
      <c r="AE119" s="275">
        <v>214834.5</v>
      </c>
      <c r="AF119" s="275"/>
      <c r="AG119" s="275"/>
      <c r="AH119" s="275"/>
    </row>
    <row r="120" spans="1:34" x14ac:dyDescent="0.2">
      <c r="A120" s="276" t="s">
        <v>1786</v>
      </c>
      <c r="B120" s="280">
        <v>157189.91</v>
      </c>
      <c r="C120" s="280">
        <v>7407.4</v>
      </c>
      <c r="D120" s="280">
        <v>57837.38</v>
      </c>
      <c r="E120" s="280"/>
      <c r="F120" s="276"/>
      <c r="G120" s="276">
        <v>390550.39</v>
      </c>
      <c r="H120" s="276">
        <v>155435.18</v>
      </c>
      <c r="I120" s="276"/>
      <c r="J120" s="276"/>
      <c r="K120" s="281">
        <v>0</v>
      </c>
      <c r="L120" s="281">
        <v>35514.69</v>
      </c>
      <c r="M120" s="281">
        <v>7250</v>
      </c>
      <c r="N120" s="281"/>
      <c r="O120" s="276">
        <v>63960</v>
      </c>
      <c r="P120" s="276"/>
      <c r="Q120" s="276">
        <v>140592.1</v>
      </c>
      <c r="R120" s="276">
        <v>3313708.59</v>
      </c>
      <c r="S120" s="54">
        <v>903342.89</v>
      </c>
      <c r="T120" s="54"/>
      <c r="U120" s="54">
        <v>495.13</v>
      </c>
      <c r="V120" s="54"/>
      <c r="W120" s="54">
        <v>1048741.81</v>
      </c>
      <c r="X120" s="54"/>
      <c r="Y120" s="54">
        <v>120245.85</v>
      </c>
      <c r="Z120" s="275">
        <v>1586707.81</v>
      </c>
      <c r="AA120" s="275"/>
      <c r="AB120" s="275"/>
      <c r="AC120" s="275"/>
      <c r="AD120" s="275">
        <v>769202.46</v>
      </c>
      <c r="AE120" s="275">
        <v>57713.24</v>
      </c>
      <c r="AF120" s="275"/>
      <c r="AG120" s="275"/>
      <c r="AH120" s="275"/>
    </row>
    <row r="121" spans="1:34" x14ac:dyDescent="0.2">
      <c r="A121" s="276" t="s">
        <v>1798</v>
      </c>
      <c r="B121" s="280">
        <v>648366.43000000005</v>
      </c>
      <c r="C121" s="280">
        <v>1982.5</v>
      </c>
      <c r="D121" s="280">
        <v>141510.54999999999</v>
      </c>
      <c r="E121" s="280"/>
      <c r="F121" s="276"/>
      <c r="G121" s="276">
        <v>783920.54</v>
      </c>
      <c r="H121" s="276">
        <v>79158.850000000006</v>
      </c>
      <c r="I121" s="276"/>
      <c r="J121" s="276"/>
      <c r="K121" s="281">
        <v>0</v>
      </c>
      <c r="L121" s="281">
        <v>30888.959999999999</v>
      </c>
      <c r="M121" s="281">
        <v>120000</v>
      </c>
      <c r="N121" s="281"/>
      <c r="O121" s="276"/>
      <c r="P121" s="276"/>
      <c r="Q121" s="276">
        <v>13530</v>
      </c>
      <c r="R121" s="276">
        <v>3532326.06</v>
      </c>
      <c r="S121" s="54">
        <v>818995.67</v>
      </c>
      <c r="T121" s="54">
        <v>150000</v>
      </c>
      <c r="U121" s="54">
        <v>670.74</v>
      </c>
      <c r="V121" s="54"/>
      <c r="W121" s="54">
        <v>813550.5</v>
      </c>
      <c r="X121" s="54"/>
      <c r="Y121" s="54">
        <v>113352.48</v>
      </c>
      <c r="Z121" s="275">
        <v>1053984.5</v>
      </c>
      <c r="AA121" s="275"/>
      <c r="AB121" s="275">
        <v>1520</v>
      </c>
      <c r="AC121" s="275"/>
      <c r="AD121" s="275">
        <v>567179.21</v>
      </c>
      <c r="AE121" s="275">
        <v>145528.15</v>
      </c>
      <c r="AF121" s="275"/>
      <c r="AG121" s="275"/>
      <c r="AH121" s="275"/>
    </row>
    <row r="122" spans="1:34" x14ac:dyDescent="0.2">
      <c r="A122" s="276" t="s">
        <v>1703</v>
      </c>
      <c r="B122" s="280">
        <v>227042.87</v>
      </c>
      <c r="C122" s="280">
        <v>28111</v>
      </c>
      <c r="D122" s="280">
        <v>206936.27</v>
      </c>
      <c r="E122" s="280"/>
      <c r="F122" s="276"/>
      <c r="G122" s="276">
        <v>1227472.54</v>
      </c>
      <c r="H122" s="276">
        <v>673573.17</v>
      </c>
      <c r="I122" s="276"/>
      <c r="J122" s="276"/>
      <c r="K122" s="281">
        <v>0</v>
      </c>
      <c r="L122" s="281">
        <v>58913.24</v>
      </c>
      <c r="M122" s="281"/>
      <c r="N122" s="281">
        <v>220</v>
      </c>
      <c r="O122" s="276">
        <v>46600</v>
      </c>
      <c r="P122" s="276"/>
      <c r="Q122" s="276">
        <v>539407.43000000005</v>
      </c>
      <c r="R122" s="276">
        <v>1454124.22</v>
      </c>
      <c r="S122" s="54">
        <v>1358702.85</v>
      </c>
      <c r="T122" s="54">
        <v>91400</v>
      </c>
      <c r="U122" s="54">
        <v>277.67</v>
      </c>
      <c r="V122" s="54"/>
      <c r="W122" s="54">
        <v>991021.5</v>
      </c>
      <c r="X122" s="54"/>
      <c r="Y122" s="54">
        <v>194400</v>
      </c>
      <c r="Z122" s="275">
        <v>1789721.5</v>
      </c>
      <c r="AA122" s="275"/>
      <c r="AB122" s="275"/>
      <c r="AC122" s="275"/>
      <c r="AD122" s="275">
        <v>617070.72</v>
      </c>
      <c r="AE122" s="275">
        <v>251785.98</v>
      </c>
      <c r="AF122" s="275"/>
      <c r="AG122" s="275"/>
      <c r="AH122" s="275">
        <v>500</v>
      </c>
    </row>
    <row r="123" spans="1:34" x14ac:dyDescent="0.2">
      <c r="A123" s="276" t="s">
        <v>1704</v>
      </c>
      <c r="B123" s="280">
        <v>324708.88</v>
      </c>
      <c r="C123" s="280">
        <v>1736.5</v>
      </c>
      <c r="D123" s="280">
        <v>153824.6</v>
      </c>
      <c r="E123" s="280"/>
      <c r="F123" s="276"/>
      <c r="G123" s="276">
        <v>192427.74</v>
      </c>
      <c r="H123" s="276">
        <v>84786.39</v>
      </c>
      <c r="I123" s="276"/>
      <c r="J123" s="276"/>
      <c r="K123" s="281">
        <v>7000</v>
      </c>
      <c r="L123" s="281">
        <v>40638.300000000003</v>
      </c>
      <c r="M123" s="281"/>
      <c r="N123" s="281">
        <v>25234.63</v>
      </c>
      <c r="O123" s="276"/>
      <c r="P123" s="276"/>
      <c r="Q123" s="276"/>
      <c r="R123" s="276">
        <v>5145573.0199999996</v>
      </c>
      <c r="S123" s="54">
        <v>1238679.68</v>
      </c>
      <c r="T123" s="54"/>
      <c r="U123" s="54">
        <v>154.53</v>
      </c>
      <c r="V123" s="54"/>
      <c r="W123" s="54">
        <v>1496953.1</v>
      </c>
      <c r="X123" s="54"/>
      <c r="Y123" s="54">
        <v>137600</v>
      </c>
      <c r="Z123" s="275">
        <v>2164473.1</v>
      </c>
      <c r="AA123" s="275"/>
      <c r="AB123" s="275"/>
      <c r="AC123" s="275"/>
      <c r="AD123" s="275">
        <v>323959.67</v>
      </c>
      <c r="AE123" s="275">
        <v>188849.22</v>
      </c>
      <c r="AF123" s="275"/>
      <c r="AG123" s="275"/>
      <c r="AH123" s="275"/>
    </row>
    <row r="124" spans="1:34" x14ac:dyDescent="0.2">
      <c r="A124" s="276" t="s">
        <v>1705</v>
      </c>
      <c r="B124" s="280">
        <v>85677.45</v>
      </c>
      <c r="C124" s="280">
        <v>0</v>
      </c>
      <c r="D124" s="280">
        <v>74415.600000000006</v>
      </c>
      <c r="E124" s="280"/>
      <c r="F124" s="276"/>
      <c r="G124" s="276">
        <v>-95607</v>
      </c>
      <c r="H124" s="276">
        <v>2921.27</v>
      </c>
      <c r="I124" s="276"/>
      <c r="J124" s="276"/>
      <c r="K124" s="281"/>
      <c r="L124" s="281">
        <v>25300</v>
      </c>
      <c r="M124" s="281"/>
      <c r="N124" s="281">
        <v>66000</v>
      </c>
      <c r="O124" s="276"/>
      <c r="P124" s="276"/>
      <c r="Q124" s="276"/>
      <c r="R124" s="276">
        <v>2682156.09</v>
      </c>
      <c r="S124" s="54">
        <v>625399.81000000006</v>
      </c>
      <c r="T124" s="54"/>
      <c r="U124" s="54">
        <v>131.44999999999999</v>
      </c>
      <c r="V124" s="54"/>
      <c r="W124" s="54">
        <v>266589.90000000002</v>
      </c>
      <c r="X124" s="54"/>
      <c r="Y124" s="54">
        <v>70400</v>
      </c>
      <c r="Z124" s="275">
        <v>602792.9</v>
      </c>
      <c r="AA124" s="275"/>
      <c r="AB124" s="275">
        <v>1740</v>
      </c>
      <c r="AC124" s="275"/>
      <c r="AD124" s="275">
        <v>353243.79</v>
      </c>
      <c r="AE124" s="275">
        <v>107685.89</v>
      </c>
      <c r="AF124" s="275"/>
      <c r="AG124" s="275"/>
      <c r="AH124" s="275"/>
    </row>
    <row r="125" spans="1:34" x14ac:dyDescent="0.2">
      <c r="A125" s="276" t="s">
        <v>1706</v>
      </c>
      <c r="B125" s="280">
        <v>268885.73</v>
      </c>
      <c r="C125" s="280">
        <v>3200</v>
      </c>
      <c r="D125" s="280">
        <v>3250.72</v>
      </c>
      <c r="E125" s="280"/>
      <c r="F125" s="276"/>
      <c r="G125" s="276">
        <v>655042.41</v>
      </c>
      <c r="H125" s="276">
        <v>52712.28</v>
      </c>
      <c r="I125" s="276"/>
      <c r="J125" s="276"/>
      <c r="K125" s="281">
        <v>0</v>
      </c>
      <c r="L125" s="281">
        <v>63762.6</v>
      </c>
      <c r="M125" s="281"/>
      <c r="N125" s="281">
        <v>65000</v>
      </c>
      <c r="O125" s="276"/>
      <c r="P125" s="276"/>
      <c r="Q125" s="276"/>
      <c r="R125" s="276">
        <v>2132666.9300000002</v>
      </c>
      <c r="S125" s="54">
        <v>639134.02</v>
      </c>
      <c r="T125" s="54"/>
      <c r="U125" s="54">
        <v>406.36</v>
      </c>
      <c r="V125" s="54"/>
      <c r="W125" s="54">
        <v>190080</v>
      </c>
      <c r="X125" s="54"/>
      <c r="Y125" s="54">
        <v>22000</v>
      </c>
      <c r="Z125" s="275">
        <v>411240</v>
      </c>
      <c r="AA125" s="275"/>
      <c r="AB125" s="275"/>
      <c r="AC125" s="275"/>
      <c r="AD125" s="275">
        <v>482332.15</v>
      </c>
      <c r="AE125" s="275">
        <v>67182.22</v>
      </c>
      <c r="AF125" s="275"/>
      <c r="AG125" s="275"/>
      <c r="AH125" s="275"/>
    </row>
    <row r="126" spans="1:34" x14ac:dyDescent="0.2">
      <c r="A126" s="276" t="s">
        <v>1707</v>
      </c>
      <c r="B126" s="280">
        <v>950359.01</v>
      </c>
      <c r="C126" s="280">
        <v>6694.8</v>
      </c>
      <c r="D126" s="280">
        <v>39969.53</v>
      </c>
      <c r="E126" s="280"/>
      <c r="F126" s="276"/>
      <c r="G126" s="276">
        <v>962576.87</v>
      </c>
      <c r="H126" s="276">
        <v>315463.52</v>
      </c>
      <c r="I126" s="276"/>
      <c r="J126" s="276"/>
      <c r="K126" s="281">
        <v>0</v>
      </c>
      <c r="L126" s="281">
        <v>58466.38</v>
      </c>
      <c r="M126" s="281"/>
      <c r="N126" s="281">
        <v>105012</v>
      </c>
      <c r="O126" s="276">
        <v>100000</v>
      </c>
      <c r="P126" s="276"/>
      <c r="Q126" s="276"/>
      <c r="R126" s="276">
        <v>2748053.22</v>
      </c>
      <c r="S126" s="54">
        <v>1598475.35</v>
      </c>
      <c r="T126" s="54"/>
      <c r="U126" s="54">
        <v>679.39</v>
      </c>
      <c r="V126" s="54"/>
      <c r="W126" s="54">
        <v>961947</v>
      </c>
      <c r="X126" s="54"/>
      <c r="Y126" s="54">
        <v>128000</v>
      </c>
      <c r="Z126" s="275">
        <v>1644477</v>
      </c>
      <c r="AA126" s="275"/>
      <c r="AB126" s="275"/>
      <c r="AC126" s="275"/>
      <c r="AD126" s="275">
        <v>631686.47</v>
      </c>
      <c r="AE126" s="275">
        <v>115840.98</v>
      </c>
      <c r="AF126" s="275"/>
      <c r="AG126" s="275"/>
      <c r="AH126" s="275">
        <v>500</v>
      </c>
    </row>
    <row r="127" spans="1:34" x14ac:dyDescent="0.2">
      <c r="A127" s="276" t="s">
        <v>1708</v>
      </c>
      <c r="B127" s="280">
        <v>784922.29</v>
      </c>
      <c r="C127" s="280">
        <v>4878.75</v>
      </c>
      <c r="D127" s="280">
        <v>72197.36</v>
      </c>
      <c r="E127" s="280"/>
      <c r="F127" s="276"/>
      <c r="G127" s="276">
        <v>293858.88</v>
      </c>
      <c r="H127" s="276">
        <v>583963.93999999994</v>
      </c>
      <c r="I127" s="276"/>
      <c r="J127" s="276"/>
      <c r="K127" s="281">
        <v>2800</v>
      </c>
      <c r="L127" s="281">
        <v>54616.33</v>
      </c>
      <c r="M127" s="281"/>
      <c r="N127" s="281">
        <v>83940</v>
      </c>
      <c r="O127" s="276"/>
      <c r="P127" s="276">
        <v>592794.93999999994</v>
      </c>
      <c r="Q127" s="276"/>
      <c r="R127" s="276">
        <v>2326269.85</v>
      </c>
      <c r="S127" s="54">
        <v>964448.59</v>
      </c>
      <c r="T127" s="54"/>
      <c r="U127" s="54">
        <v>1391.44</v>
      </c>
      <c r="V127" s="54"/>
      <c r="W127" s="54">
        <v>474421.5</v>
      </c>
      <c r="X127" s="54"/>
      <c r="Y127" s="54">
        <v>70400</v>
      </c>
      <c r="Z127" s="275">
        <v>951061.5</v>
      </c>
      <c r="AA127" s="275"/>
      <c r="AB127" s="275"/>
      <c r="AC127" s="275"/>
      <c r="AD127" s="275">
        <v>478756.69</v>
      </c>
      <c r="AE127" s="275">
        <v>67799.28</v>
      </c>
      <c r="AF127" s="275"/>
      <c r="AG127" s="275"/>
      <c r="AH127" s="275">
        <v>500</v>
      </c>
    </row>
    <row r="128" spans="1:34" x14ac:dyDescent="0.2">
      <c r="A128" s="276" t="s">
        <v>1709</v>
      </c>
      <c r="B128" s="280">
        <v>61392.91</v>
      </c>
      <c r="C128" s="280">
        <v>5376.5</v>
      </c>
      <c r="D128" s="280">
        <v>83085.22</v>
      </c>
      <c r="E128" s="280"/>
      <c r="F128" s="276"/>
      <c r="G128" s="276">
        <v>2338815.0099999998</v>
      </c>
      <c r="H128" s="276">
        <v>123070.87</v>
      </c>
      <c r="I128" s="276"/>
      <c r="J128" s="276"/>
      <c r="K128" s="281"/>
      <c r="L128" s="281">
        <v>38098.03</v>
      </c>
      <c r="M128" s="281"/>
      <c r="N128" s="281"/>
      <c r="O128" s="276"/>
      <c r="P128" s="276"/>
      <c r="Q128" s="276"/>
      <c r="R128" s="276">
        <v>3580405.02</v>
      </c>
      <c r="S128" s="54">
        <v>880933</v>
      </c>
      <c r="T128" s="54"/>
      <c r="U128" s="54">
        <v>124.72</v>
      </c>
      <c r="V128" s="54"/>
      <c r="W128" s="54">
        <v>992019</v>
      </c>
      <c r="X128" s="54"/>
      <c r="Y128" s="54">
        <v>214400</v>
      </c>
      <c r="Z128" s="275">
        <v>1390449</v>
      </c>
      <c r="AA128" s="275"/>
      <c r="AB128" s="275"/>
      <c r="AC128" s="275"/>
      <c r="AD128" s="275">
        <v>430791.47</v>
      </c>
      <c r="AE128" s="275">
        <v>62468.85</v>
      </c>
      <c r="AF128" s="275"/>
      <c r="AG128" s="275"/>
      <c r="AH128" s="275">
        <v>2000</v>
      </c>
    </row>
    <row r="129" spans="1:34" x14ac:dyDescent="0.2">
      <c r="A129" s="276" t="s">
        <v>1710</v>
      </c>
      <c r="B129" s="280">
        <v>659949.42000000004</v>
      </c>
      <c r="C129" s="280">
        <v>0</v>
      </c>
      <c r="D129" s="280">
        <v>89034.44</v>
      </c>
      <c r="E129" s="280"/>
      <c r="F129" s="276"/>
      <c r="G129" s="276">
        <v>474336.58</v>
      </c>
      <c r="H129" s="276">
        <v>44385.82</v>
      </c>
      <c r="I129" s="276"/>
      <c r="J129" s="276"/>
      <c r="K129" s="281"/>
      <c r="L129" s="281">
        <v>123900</v>
      </c>
      <c r="M129" s="281"/>
      <c r="N129" s="281">
        <v>80000</v>
      </c>
      <c r="O129" s="276"/>
      <c r="P129" s="276">
        <v>1143371.24</v>
      </c>
      <c r="Q129" s="276"/>
      <c r="R129" s="276">
        <v>2242898.44</v>
      </c>
      <c r="S129" s="54">
        <v>515494.16</v>
      </c>
      <c r="T129" s="54"/>
      <c r="U129" s="54">
        <v>1247.93</v>
      </c>
      <c r="V129" s="54"/>
      <c r="W129" s="54">
        <v>1197620</v>
      </c>
      <c r="X129" s="54"/>
      <c r="Y129" s="54">
        <v>47987.82</v>
      </c>
      <c r="Z129" s="275">
        <v>1394430</v>
      </c>
      <c r="AA129" s="275"/>
      <c r="AB129" s="275"/>
      <c r="AC129" s="275"/>
      <c r="AD129" s="275">
        <v>511431.89</v>
      </c>
      <c r="AE129" s="275">
        <v>70411.5</v>
      </c>
      <c r="AF129" s="275"/>
      <c r="AG129" s="275"/>
      <c r="AH129" s="275">
        <v>7375</v>
      </c>
    </row>
    <row r="130" spans="1:34" x14ac:dyDescent="0.2">
      <c r="A130" s="276" t="s">
        <v>1787</v>
      </c>
      <c r="B130" s="280">
        <v>228491.62</v>
      </c>
      <c r="C130" s="280">
        <v>7858.8</v>
      </c>
      <c r="D130" s="280">
        <v>59996.480000000003</v>
      </c>
      <c r="E130" s="280"/>
      <c r="F130" s="276"/>
      <c r="G130" s="276">
        <v>1378234</v>
      </c>
      <c r="H130" s="276">
        <v>651119.02</v>
      </c>
      <c r="I130" s="276"/>
      <c r="J130" s="276"/>
      <c r="K130" s="281"/>
      <c r="L130" s="281">
        <v>50117.27</v>
      </c>
      <c r="M130" s="281"/>
      <c r="N130" s="281">
        <v>93000</v>
      </c>
      <c r="O130" s="276"/>
      <c r="P130" s="276">
        <v>-2920440.32</v>
      </c>
      <c r="Q130" s="276"/>
      <c r="R130" s="276">
        <v>3888577.01</v>
      </c>
      <c r="S130" s="54">
        <v>790504.42</v>
      </c>
      <c r="T130" s="54"/>
      <c r="U130" s="54">
        <v>335.44</v>
      </c>
      <c r="V130" s="54"/>
      <c r="W130" s="54">
        <v>787654</v>
      </c>
      <c r="X130" s="54"/>
      <c r="Y130" s="54">
        <v>54000</v>
      </c>
      <c r="Z130" s="275">
        <v>1013554</v>
      </c>
      <c r="AA130" s="275"/>
      <c r="AB130" s="275"/>
      <c r="AC130" s="275"/>
      <c r="AD130" s="275">
        <v>685588.52</v>
      </c>
      <c r="AE130" s="275">
        <v>25450</v>
      </c>
      <c r="AF130" s="275"/>
      <c r="AG130" s="275"/>
      <c r="AH130" s="275"/>
    </row>
    <row r="131" spans="1:34" x14ac:dyDescent="0.2">
      <c r="A131" s="276" t="s">
        <v>1788</v>
      </c>
      <c r="B131" s="280">
        <v>172552.18</v>
      </c>
      <c r="C131" s="280">
        <v>0</v>
      </c>
      <c r="D131" s="280">
        <v>28188.720000000001</v>
      </c>
      <c r="E131" s="280"/>
      <c r="F131" s="276"/>
      <c r="G131" s="276">
        <v>1216647.98</v>
      </c>
      <c r="H131" s="276">
        <v>444039.86</v>
      </c>
      <c r="I131" s="276"/>
      <c r="J131" s="276"/>
      <c r="K131" s="281"/>
      <c r="L131" s="281">
        <v>38150</v>
      </c>
      <c r="M131" s="281">
        <v>296106.44</v>
      </c>
      <c r="N131" s="281"/>
      <c r="O131" s="276">
        <v>76600</v>
      </c>
      <c r="P131" s="276">
        <v>-2803193.59</v>
      </c>
      <c r="Q131" s="276"/>
      <c r="R131" s="276">
        <v>3397782.5</v>
      </c>
      <c r="S131" s="54">
        <v>773835.92</v>
      </c>
      <c r="T131" s="54"/>
      <c r="U131" s="54">
        <v>199.6</v>
      </c>
      <c r="V131" s="54"/>
      <c r="W131" s="54">
        <v>507420</v>
      </c>
      <c r="X131" s="54"/>
      <c r="Y131" s="54">
        <v>8400</v>
      </c>
      <c r="Z131" s="275">
        <v>839664</v>
      </c>
      <c r="AA131" s="275"/>
      <c r="AB131" s="275"/>
      <c r="AC131" s="275"/>
      <c r="AD131" s="275">
        <v>399299.6</v>
      </c>
      <c r="AE131" s="275">
        <v>229891.08</v>
      </c>
      <c r="AF131" s="275"/>
      <c r="AG131" s="275"/>
      <c r="AH131" s="275">
        <v>2000</v>
      </c>
    </row>
    <row r="132" spans="1:34" x14ac:dyDescent="0.2">
      <c r="A132" s="276" t="s">
        <v>1711</v>
      </c>
      <c r="B132" s="280">
        <v>44196.959999999999</v>
      </c>
      <c r="C132" s="280">
        <v>68811</v>
      </c>
      <c r="D132" s="280">
        <v>173302.28</v>
      </c>
      <c r="E132" s="280"/>
      <c r="F132" s="276"/>
      <c r="G132" s="276">
        <v>742654.16</v>
      </c>
      <c r="H132" s="276">
        <v>124538.36</v>
      </c>
      <c r="I132" s="276"/>
      <c r="J132" s="276"/>
      <c r="K132" s="281">
        <v>0</v>
      </c>
      <c r="L132" s="281">
        <v>27229.13</v>
      </c>
      <c r="M132" s="281"/>
      <c r="N132" s="281">
        <v>6116</v>
      </c>
      <c r="O132" s="276">
        <v>23500</v>
      </c>
      <c r="P132" s="276"/>
      <c r="Q132" s="276">
        <v>-44660.06</v>
      </c>
      <c r="R132" s="276">
        <v>3801436</v>
      </c>
      <c r="S132" s="54">
        <v>1512423.15</v>
      </c>
      <c r="T132" s="54">
        <v>1500</v>
      </c>
      <c r="U132" s="54">
        <v>243.41</v>
      </c>
      <c r="V132" s="54"/>
      <c r="W132" s="54">
        <v>747695.4</v>
      </c>
      <c r="X132" s="54"/>
      <c r="Y132" s="54">
        <v>327899.34999999998</v>
      </c>
      <c r="Z132" s="275">
        <v>1557705.4</v>
      </c>
      <c r="AA132" s="275"/>
      <c r="AB132" s="275"/>
      <c r="AC132" s="275">
        <v>3958</v>
      </c>
      <c r="AD132" s="275">
        <v>871546.3</v>
      </c>
      <c r="AE132" s="275">
        <v>163786.51999999999</v>
      </c>
      <c r="AF132" s="275"/>
      <c r="AG132" s="275"/>
      <c r="AH132" s="275"/>
    </row>
    <row r="133" spans="1:34" x14ac:dyDescent="0.2">
      <c r="A133" s="276" t="s">
        <v>1712</v>
      </c>
      <c r="B133" s="280">
        <v>211290.3</v>
      </c>
      <c r="C133" s="280">
        <v>54627.57</v>
      </c>
      <c r="D133" s="280">
        <v>173230.26</v>
      </c>
      <c r="E133" s="280"/>
      <c r="F133" s="276"/>
      <c r="G133" s="276">
        <v>474021.75</v>
      </c>
      <c r="H133" s="276">
        <v>14344.61</v>
      </c>
      <c r="I133" s="276"/>
      <c r="J133" s="276"/>
      <c r="K133" s="281">
        <v>0</v>
      </c>
      <c r="L133" s="281">
        <v>29815.439999999999</v>
      </c>
      <c r="M133" s="281"/>
      <c r="N133" s="281">
        <v>4424</v>
      </c>
      <c r="O133" s="276">
        <v>37830</v>
      </c>
      <c r="P133" s="276"/>
      <c r="Q133" s="276">
        <v>-46307.65</v>
      </c>
      <c r="R133" s="276">
        <v>2453088.7400000002</v>
      </c>
      <c r="S133" s="54">
        <v>1110993.8</v>
      </c>
      <c r="T133" s="54">
        <v>22700</v>
      </c>
      <c r="U133" s="54">
        <v>702.47</v>
      </c>
      <c r="V133" s="54"/>
      <c r="W133" s="54">
        <v>1202575.5</v>
      </c>
      <c r="X133" s="54"/>
      <c r="Y133" s="54">
        <v>332920.7</v>
      </c>
      <c r="Z133" s="275">
        <v>1742970.5</v>
      </c>
      <c r="AA133" s="275"/>
      <c r="AB133" s="275">
        <v>29115</v>
      </c>
      <c r="AC133" s="275"/>
      <c r="AD133" s="275">
        <v>817272.19</v>
      </c>
      <c r="AE133" s="275">
        <v>183140.81</v>
      </c>
      <c r="AF133" s="275"/>
      <c r="AG133" s="275"/>
      <c r="AH133" s="275"/>
    </row>
    <row r="134" spans="1:34" x14ac:dyDescent="0.2">
      <c r="A134" s="276" t="s">
        <v>1713</v>
      </c>
      <c r="B134" s="280">
        <v>559417.42000000004</v>
      </c>
      <c r="C134" s="280">
        <v>148475</v>
      </c>
      <c r="D134" s="280">
        <v>207586.53</v>
      </c>
      <c r="E134" s="280"/>
      <c r="F134" s="276"/>
      <c r="G134" s="276">
        <v>389995.73</v>
      </c>
      <c r="H134" s="276">
        <v>653716.65</v>
      </c>
      <c r="I134" s="276"/>
      <c r="J134" s="276"/>
      <c r="K134" s="281">
        <v>18680</v>
      </c>
      <c r="L134" s="281">
        <v>51792.54</v>
      </c>
      <c r="M134" s="281"/>
      <c r="N134" s="281">
        <v>26130</v>
      </c>
      <c r="O134" s="276">
        <v>178600</v>
      </c>
      <c r="P134" s="276"/>
      <c r="Q134" s="276">
        <v>-87819.58</v>
      </c>
      <c r="R134" s="276">
        <v>3154882.42</v>
      </c>
      <c r="S134" s="54">
        <v>2824829.88</v>
      </c>
      <c r="T134" s="54"/>
      <c r="U134" s="54">
        <v>1053.49</v>
      </c>
      <c r="V134" s="54"/>
      <c r="W134" s="54">
        <v>1219827.5</v>
      </c>
      <c r="X134" s="54"/>
      <c r="Y134" s="54">
        <v>780564.1</v>
      </c>
      <c r="Z134" s="275">
        <v>2195977.5</v>
      </c>
      <c r="AA134" s="275"/>
      <c r="AB134" s="275">
        <v>8650</v>
      </c>
      <c r="AC134" s="275"/>
      <c r="AD134" s="275">
        <v>1145432.78</v>
      </c>
      <c r="AE134" s="275">
        <v>57816.959999999999</v>
      </c>
      <c r="AF134" s="275"/>
      <c r="AG134" s="275"/>
      <c r="AH134" s="275"/>
    </row>
    <row r="135" spans="1:34" x14ac:dyDescent="0.2">
      <c r="A135" s="276" t="s">
        <v>1714</v>
      </c>
      <c r="B135" s="280">
        <v>375712.59</v>
      </c>
      <c r="C135" s="280">
        <v>51070.02</v>
      </c>
      <c r="D135" s="280">
        <v>188325.67</v>
      </c>
      <c r="E135" s="280"/>
      <c r="F135" s="276"/>
      <c r="G135" s="276">
        <v>336274.2</v>
      </c>
      <c r="H135" s="276">
        <v>41745.199999999997</v>
      </c>
      <c r="I135" s="276"/>
      <c r="J135" s="276"/>
      <c r="K135" s="281">
        <v>0</v>
      </c>
      <c r="L135" s="281">
        <v>40555.019999999997</v>
      </c>
      <c r="M135" s="281"/>
      <c r="N135" s="281">
        <v>1950</v>
      </c>
      <c r="O135" s="276">
        <v>254271</v>
      </c>
      <c r="P135" s="276"/>
      <c r="Q135" s="276"/>
      <c r="R135" s="276">
        <v>2689973.6</v>
      </c>
      <c r="S135" s="54">
        <v>2159637.67</v>
      </c>
      <c r="T135" s="54"/>
      <c r="U135" s="54">
        <v>586.16999999999996</v>
      </c>
      <c r="V135" s="54"/>
      <c r="W135" s="54">
        <v>814083.1</v>
      </c>
      <c r="X135" s="54"/>
      <c r="Y135" s="54">
        <v>285000</v>
      </c>
      <c r="Z135" s="275">
        <v>1259233.1000000001</v>
      </c>
      <c r="AA135" s="275"/>
      <c r="AB135" s="275">
        <v>13289</v>
      </c>
      <c r="AC135" s="275"/>
      <c r="AD135" s="275">
        <v>907620.43</v>
      </c>
      <c r="AE135" s="275">
        <v>90809.01</v>
      </c>
      <c r="AF135" s="275"/>
      <c r="AG135" s="275"/>
      <c r="AH135" s="275"/>
    </row>
    <row r="136" spans="1:34" x14ac:dyDescent="0.2">
      <c r="A136" s="276" t="s">
        <v>1715</v>
      </c>
      <c r="B136" s="280">
        <v>332233.01</v>
      </c>
      <c r="C136" s="280">
        <v>32690</v>
      </c>
      <c r="D136" s="280">
        <v>160079.67999999999</v>
      </c>
      <c r="E136" s="280"/>
      <c r="F136" s="276"/>
      <c r="G136" s="276">
        <v>789964.4</v>
      </c>
      <c r="H136" s="276">
        <v>38234.07</v>
      </c>
      <c r="I136" s="276"/>
      <c r="J136" s="276"/>
      <c r="K136" s="281">
        <v>0</v>
      </c>
      <c r="L136" s="281">
        <v>39384.03</v>
      </c>
      <c r="M136" s="281"/>
      <c r="N136" s="281">
        <v>1931</v>
      </c>
      <c r="O136" s="276">
        <v>106600</v>
      </c>
      <c r="P136" s="276"/>
      <c r="Q136" s="276">
        <v>-122552.13</v>
      </c>
      <c r="R136" s="276">
        <v>2072080.16</v>
      </c>
      <c r="S136" s="54">
        <v>978331.95</v>
      </c>
      <c r="T136" s="54"/>
      <c r="U136" s="54">
        <v>904.47</v>
      </c>
      <c r="V136" s="54"/>
      <c r="W136" s="54">
        <v>530502.1</v>
      </c>
      <c r="X136" s="54"/>
      <c r="Y136" s="54">
        <v>273501.42</v>
      </c>
      <c r="Z136" s="275">
        <v>948997.1</v>
      </c>
      <c r="AA136" s="275"/>
      <c r="AB136" s="275">
        <v>1050</v>
      </c>
      <c r="AC136" s="275"/>
      <c r="AD136" s="275">
        <v>883317.12</v>
      </c>
      <c r="AE136" s="275">
        <v>109014.8</v>
      </c>
      <c r="AF136" s="275"/>
      <c r="AG136" s="275"/>
      <c r="AH136" s="275"/>
    </row>
    <row r="137" spans="1:34" x14ac:dyDescent="0.2">
      <c r="A137" s="276" t="s">
        <v>1716</v>
      </c>
      <c r="B137" s="280">
        <v>211833.22</v>
      </c>
      <c r="C137" s="280">
        <v>24337.5</v>
      </c>
      <c r="D137" s="280">
        <v>457045.04</v>
      </c>
      <c r="E137" s="280"/>
      <c r="F137" s="276"/>
      <c r="G137" s="276">
        <v>457525.33</v>
      </c>
      <c r="H137" s="276">
        <v>51546.95</v>
      </c>
      <c r="I137" s="276"/>
      <c r="J137" s="276"/>
      <c r="K137" s="281"/>
      <c r="L137" s="281">
        <v>67964.27</v>
      </c>
      <c r="M137" s="281"/>
      <c r="N137" s="281">
        <v>3183</v>
      </c>
      <c r="O137" s="276">
        <v>220205</v>
      </c>
      <c r="P137" s="276"/>
      <c r="Q137" s="276">
        <v>3131.44</v>
      </c>
      <c r="R137" s="276">
        <v>3517785.78</v>
      </c>
      <c r="S137" s="54">
        <v>1374349.97</v>
      </c>
      <c r="T137" s="54">
        <v>10800</v>
      </c>
      <c r="U137" s="54">
        <v>178.69</v>
      </c>
      <c r="V137" s="54"/>
      <c r="W137" s="54">
        <v>1205091.2</v>
      </c>
      <c r="X137" s="54"/>
      <c r="Y137" s="54">
        <v>308816.37</v>
      </c>
      <c r="Z137" s="275">
        <v>1931096.2</v>
      </c>
      <c r="AA137" s="275"/>
      <c r="AB137" s="275">
        <v>2270</v>
      </c>
      <c r="AC137" s="275"/>
      <c r="AD137" s="275">
        <v>756433.75</v>
      </c>
      <c r="AE137" s="275">
        <v>62627.54</v>
      </c>
      <c r="AF137" s="275"/>
      <c r="AG137" s="275"/>
      <c r="AH137" s="275"/>
    </row>
    <row r="138" spans="1:34" x14ac:dyDescent="0.2">
      <c r="A138" s="276" t="s">
        <v>1717</v>
      </c>
      <c r="B138" s="280">
        <v>343967.26</v>
      </c>
      <c r="C138" s="280">
        <v>157570.65</v>
      </c>
      <c r="D138" s="280">
        <v>208265.62</v>
      </c>
      <c r="E138" s="280"/>
      <c r="F138" s="276"/>
      <c r="G138" s="276">
        <v>1186069.57</v>
      </c>
      <c r="H138" s="276">
        <v>81290.52</v>
      </c>
      <c r="I138" s="276"/>
      <c r="J138" s="276"/>
      <c r="K138" s="281">
        <v>0</v>
      </c>
      <c r="L138" s="281">
        <v>35761.79</v>
      </c>
      <c r="M138" s="281"/>
      <c r="N138" s="281">
        <v>1973</v>
      </c>
      <c r="O138" s="276">
        <v>369383.6</v>
      </c>
      <c r="P138" s="276"/>
      <c r="Q138" s="276">
        <v>-14812.52</v>
      </c>
      <c r="R138" s="276">
        <v>2461639.23</v>
      </c>
      <c r="S138" s="54">
        <v>911894.85</v>
      </c>
      <c r="T138" s="54">
        <v>32500</v>
      </c>
      <c r="U138" s="54">
        <v>1043.0899999999999</v>
      </c>
      <c r="V138" s="54"/>
      <c r="W138" s="54">
        <v>1363704.5</v>
      </c>
      <c r="X138" s="54"/>
      <c r="Y138" s="54">
        <v>357045</v>
      </c>
      <c r="Z138" s="275">
        <v>1796442.5</v>
      </c>
      <c r="AA138" s="275"/>
      <c r="AB138" s="275">
        <v>5720</v>
      </c>
      <c r="AC138" s="275"/>
      <c r="AD138" s="275">
        <v>751815.51</v>
      </c>
      <c r="AE138" s="275">
        <v>109242.72</v>
      </c>
      <c r="AF138" s="275"/>
      <c r="AG138" s="275"/>
      <c r="AH138" s="275"/>
    </row>
    <row r="139" spans="1:34" x14ac:dyDescent="0.2">
      <c r="A139" s="276" t="s">
        <v>1718</v>
      </c>
      <c r="B139" s="280">
        <v>33934.410000000003</v>
      </c>
      <c r="C139" s="280">
        <v>11228.3</v>
      </c>
      <c r="D139" s="280">
        <v>247141.56</v>
      </c>
      <c r="E139" s="280"/>
      <c r="F139" s="276"/>
      <c r="G139" s="276">
        <v>2288350.2599999998</v>
      </c>
      <c r="H139" s="276">
        <v>54047.68</v>
      </c>
      <c r="I139" s="276"/>
      <c r="J139" s="276"/>
      <c r="K139" s="281">
        <v>0</v>
      </c>
      <c r="L139" s="281">
        <v>35293.06</v>
      </c>
      <c r="M139" s="281"/>
      <c r="N139" s="281">
        <v>3431</v>
      </c>
      <c r="O139" s="276">
        <v>76610</v>
      </c>
      <c r="P139" s="276">
        <v>-313129.26</v>
      </c>
      <c r="Q139" s="276">
        <v>11546.3</v>
      </c>
      <c r="R139" s="276">
        <v>1490475.39</v>
      </c>
      <c r="S139" s="54">
        <v>1315940.21</v>
      </c>
      <c r="T139" s="54">
        <v>163445</v>
      </c>
      <c r="U139" s="54">
        <v>486.85</v>
      </c>
      <c r="V139" s="54"/>
      <c r="W139" s="54">
        <v>978429.77</v>
      </c>
      <c r="X139" s="54"/>
      <c r="Y139" s="54">
        <v>311878.03999999998</v>
      </c>
      <c r="Z139" s="275">
        <v>1670479.77</v>
      </c>
      <c r="AA139" s="275"/>
      <c r="AB139" s="275">
        <v>2600</v>
      </c>
      <c r="AC139" s="275"/>
      <c r="AD139" s="275">
        <v>1139397.6499999999</v>
      </c>
      <c r="AE139" s="275">
        <v>218678.99</v>
      </c>
      <c r="AF139" s="275"/>
      <c r="AG139" s="275"/>
      <c r="AH139" s="275"/>
    </row>
    <row r="140" spans="1:34" x14ac:dyDescent="0.2">
      <c r="A140" s="276" t="s">
        <v>1719</v>
      </c>
      <c r="B140" s="280">
        <v>196560.1</v>
      </c>
      <c r="C140" s="280">
        <v>29576.9</v>
      </c>
      <c r="D140" s="280">
        <v>310719.78999999998</v>
      </c>
      <c r="E140" s="280"/>
      <c r="F140" s="276"/>
      <c r="G140" s="276">
        <v>213081.89</v>
      </c>
      <c r="H140" s="276">
        <v>662993.97</v>
      </c>
      <c r="I140" s="276"/>
      <c r="J140" s="276"/>
      <c r="K140" s="281">
        <v>0</v>
      </c>
      <c r="L140" s="281">
        <v>57438.06</v>
      </c>
      <c r="M140" s="281"/>
      <c r="N140" s="281">
        <v>3709</v>
      </c>
      <c r="O140" s="276">
        <v>249065</v>
      </c>
      <c r="P140" s="276">
        <v>-278782.13</v>
      </c>
      <c r="Q140" s="276">
        <v>-714.85</v>
      </c>
      <c r="R140" s="276">
        <v>3511106.83</v>
      </c>
      <c r="S140" s="54">
        <v>1925949.34</v>
      </c>
      <c r="T140" s="54">
        <v>26835</v>
      </c>
      <c r="U140" s="54">
        <v>415.41</v>
      </c>
      <c r="V140" s="54"/>
      <c r="W140" s="54">
        <v>1007415.1</v>
      </c>
      <c r="X140" s="54"/>
      <c r="Y140" s="54">
        <v>783694.56</v>
      </c>
      <c r="Z140" s="275">
        <v>1934868.1</v>
      </c>
      <c r="AA140" s="275"/>
      <c r="AB140" s="275">
        <v>1820</v>
      </c>
      <c r="AC140" s="275"/>
      <c r="AD140" s="275">
        <v>1104961.67</v>
      </c>
      <c r="AE140" s="275">
        <v>118796.45</v>
      </c>
      <c r="AF140" s="275"/>
      <c r="AG140" s="275"/>
      <c r="AH140" s="275"/>
    </row>
    <row r="141" spans="1:34" x14ac:dyDescent="0.2">
      <c r="A141" s="276" t="s">
        <v>1720</v>
      </c>
      <c r="B141" s="280">
        <v>458143.89</v>
      </c>
      <c r="C141" s="280">
        <v>61326.75</v>
      </c>
      <c r="D141" s="280">
        <v>187744.3</v>
      </c>
      <c r="E141" s="280"/>
      <c r="F141" s="276"/>
      <c r="G141" s="276">
        <v>555744.03</v>
      </c>
      <c r="H141" s="276">
        <v>110898.32</v>
      </c>
      <c r="I141" s="276"/>
      <c r="J141" s="276"/>
      <c r="K141" s="281">
        <v>0</v>
      </c>
      <c r="L141" s="281">
        <v>73200</v>
      </c>
      <c r="M141" s="281"/>
      <c r="N141" s="281">
        <v>1140</v>
      </c>
      <c r="O141" s="276">
        <v>45975</v>
      </c>
      <c r="P141" s="276"/>
      <c r="Q141" s="276"/>
      <c r="R141" s="276">
        <v>1290976.01</v>
      </c>
      <c r="S141" s="54">
        <v>1182914.3700000001</v>
      </c>
      <c r="T141" s="54"/>
      <c r="U141" s="54">
        <v>816</v>
      </c>
      <c r="V141" s="54"/>
      <c r="W141" s="54">
        <v>1359764</v>
      </c>
      <c r="X141" s="54"/>
      <c r="Y141" s="54">
        <v>287053.67</v>
      </c>
      <c r="Z141" s="275">
        <v>1682814</v>
      </c>
      <c r="AA141" s="275"/>
      <c r="AB141" s="275">
        <v>2000</v>
      </c>
      <c r="AC141" s="275"/>
      <c r="AD141" s="275">
        <v>781833.35</v>
      </c>
      <c r="AE141" s="275">
        <v>162353.49</v>
      </c>
      <c r="AF141" s="275"/>
      <c r="AG141" s="275"/>
      <c r="AH141" s="275"/>
    </row>
    <row r="142" spans="1:34" x14ac:dyDescent="0.2">
      <c r="A142" s="276" t="s">
        <v>1721</v>
      </c>
      <c r="B142" s="280">
        <v>61071.17</v>
      </c>
      <c r="C142" s="280">
        <v>8321.25</v>
      </c>
      <c r="D142" s="280">
        <v>152441.84</v>
      </c>
      <c r="E142" s="280"/>
      <c r="F142" s="276"/>
      <c r="G142" s="276">
        <v>580123.80000000005</v>
      </c>
      <c r="H142" s="276">
        <v>63184.52</v>
      </c>
      <c r="I142" s="276"/>
      <c r="J142" s="276"/>
      <c r="K142" s="281"/>
      <c r="L142" s="281">
        <v>37869.71</v>
      </c>
      <c r="M142" s="281"/>
      <c r="N142" s="281">
        <v>2886</v>
      </c>
      <c r="O142" s="276"/>
      <c r="P142" s="276"/>
      <c r="Q142" s="276">
        <v>3870.36</v>
      </c>
      <c r="R142" s="276">
        <v>431311.75</v>
      </c>
      <c r="S142" s="54">
        <v>1793392.22</v>
      </c>
      <c r="T142" s="54"/>
      <c r="U142" s="54">
        <v>231.94</v>
      </c>
      <c r="V142" s="54"/>
      <c r="W142" s="54">
        <v>737279.7</v>
      </c>
      <c r="X142" s="54"/>
      <c r="Y142" s="54">
        <v>304154.56</v>
      </c>
      <c r="Z142" s="275">
        <v>1376199.7</v>
      </c>
      <c r="AA142" s="275"/>
      <c r="AB142" s="275">
        <v>1680</v>
      </c>
      <c r="AC142" s="275"/>
      <c r="AD142" s="275">
        <v>541273.30000000005</v>
      </c>
      <c r="AE142" s="275">
        <v>142083.97</v>
      </c>
      <c r="AF142" s="275"/>
      <c r="AG142" s="275"/>
      <c r="AH142" s="275"/>
    </row>
    <row r="143" spans="1:34" x14ac:dyDescent="0.2">
      <c r="A143" s="276" t="s">
        <v>1722</v>
      </c>
      <c r="B143" s="280">
        <v>288480.13</v>
      </c>
      <c r="C143" s="280">
        <v>47849.15</v>
      </c>
      <c r="D143" s="280">
        <v>155460.01</v>
      </c>
      <c r="E143" s="280"/>
      <c r="F143" s="276"/>
      <c r="G143" s="276">
        <v>769523.24</v>
      </c>
      <c r="H143" s="276">
        <v>144697.03</v>
      </c>
      <c r="I143" s="276"/>
      <c r="J143" s="276"/>
      <c r="K143" s="281">
        <v>0</v>
      </c>
      <c r="L143" s="281">
        <v>66121</v>
      </c>
      <c r="M143" s="281"/>
      <c r="N143" s="281">
        <v>1841</v>
      </c>
      <c r="O143" s="276">
        <v>56900</v>
      </c>
      <c r="P143" s="276"/>
      <c r="Q143" s="276">
        <v>24304.93</v>
      </c>
      <c r="R143" s="276">
        <v>2115546</v>
      </c>
      <c r="S143" s="54">
        <v>1196414.8</v>
      </c>
      <c r="T143" s="54">
        <v>44100</v>
      </c>
      <c r="U143" s="54">
        <v>622.97</v>
      </c>
      <c r="V143" s="54"/>
      <c r="W143" s="54">
        <v>855144.8</v>
      </c>
      <c r="X143" s="54"/>
      <c r="Y143" s="54">
        <v>276425.78000000003</v>
      </c>
      <c r="Z143" s="275">
        <v>1295089.8</v>
      </c>
      <c r="AA143" s="275"/>
      <c r="AB143" s="275"/>
      <c r="AC143" s="275"/>
      <c r="AD143" s="275">
        <v>817883.32</v>
      </c>
      <c r="AE143" s="275">
        <v>140637.57999999999</v>
      </c>
      <c r="AF143" s="275"/>
      <c r="AG143" s="275"/>
      <c r="AH143" s="275"/>
    </row>
    <row r="144" spans="1:34" x14ac:dyDescent="0.2">
      <c r="A144" s="276" t="s">
        <v>1723</v>
      </c>
      <c r="B144" s="280">
        <v>200948.95</v>
      </c>
      <c r="C144" s="280">
        <v>23988.25</v>
      </c>
      <c r="D144" s="280">
        <v>133431.10999999999</v>
      </c>
      <c r="E144" s="280"/>
      <c r="F144" s="276"/>
      <c r="G144" s="276">
        <v>1389205.5</v>
      </c>
      <c r="H144" s="276">
        <v>16151.92</v>
      </c>
      <c r="I144" s="276"/>
      <c r="J144" s="276"/>
      <c r="K144" s="281">
        <v>1348</v>
      </c>
      <c r="L144" s="281">
        <v>41432.81</v>
      </c>
      <c r="M144" s="281"/>
      <c r="N144" s="281">
        <v>2795.5</v>
      </c>
      <c r="O144" s="276">
        <v>65490</v>
      </c>
      <c r="P144" s="276"/>
      <c r="Q144" s="276">
        <v>-933.52</v>
      </c>
      <c r="R144" s="276">
        <v>2263113.85</v>
      </c>
      <c r="S144" s="54">
        <v>762942.7</v>
      </c>
      <c r="T144" s="54">
        <v>5000</v>
      </c>
      <c r="U144" s="54">
        <v>244.64</v>
      </c>
      <c r="V144" s="54"/>
      <c r="W144" s="54">
        <v>1013027.5</v>
      </c>
      <c r="X144" s="54"/>
      <c r="Y144" s="54">
        <v>259119</v>
      </c>
      <c r="Z144" s="275">
        <v>1358946</v>
      </c>
      <c r="AA144" s="275"/>
      <c r="AB144" s="275">
        <v>8520</v>
      </c>
      <c r="AC144" s="275"/>
      <c r="AD144" s="275">
        <v>524654.16</v>
      </c>
      <c r="AE144" s="275">
        <v>141556.14000000001</v>
      </c>
      <c r="AF144" s="275"/>
      <c r="AG144" s="275"/>
      <c r="AH144" s="275"/>
    </row>
    <row r="145" spans="1:34" x14ac:dyDescent="0.2">
      <c r="A145" s="276" t="s">
        <v>1724</v>
      </c>
      <c r="B145" s="280">
        <v>60802.01</v>
      </c>
      <c r="C145" s="280">
        <v>71716.45</v>
      </c>
      <c r="D145" s="280">
        <v>351624.93</v>
      </c>
      <c r="E145" s="280"/>
      <c r="F145" s="276"/>
      <c r="G145" s="276">
        <v>770027</v>
      </c>
      <c r="H145" s="276">
        <v>41324.03</v>
      </c>
      <c r="I145" s="276"/>
      <c r="J145" s="276"/>
      <c r="K145" s="281">
        <v>0</v>
      </c>
      <c r="L145" s="281">
        <v>64862.23</v>
      </c>
      <c r="M145" s="281"/>
      <c r="N145" s="281">
        <v>2672</v>
      </c>
      <c r="O145" s="276">
        <v>68810</v>
      </c>
      <c r="P145" s="276"/>
      <c r="Q145" s="276">
        <v>4220.93</v>
      </c>
      <c r="R145" s="276">
        <v>2512572.4500000002</v>
      </c>
      <c r="S145" s="54">
        <v>1293261.57</v>
      </c>
      <c r="T145" s="54">
        <v>37500</v>
      </c>
      <c r="U145" s="54">
        <v>267.29000000000002</v>
      </c>
      <c r="V145" s="54"/>
      <c r="W145" s="54">
        <v>1621083.7</v>
      </c>
      <c r="X145" s="54"/>
      <c r="Y145" s="54">
        <v>292292</v>
      </c>
      <c r="Z145" s="275">
        <v>2227985.7000000002</v>
      </c>
      <c r="AA145" s="275"/>
      <c r="AB145" s="275">
        <v>2640</v>
      </c>
      <c r="AC145" s="275"/>
      <c r="AD145" s="275">
        <v>777048.16</v>
      </c>
      <c r="AE145" s="275">
        <v>63928.61</v>
      </c>
      <c r="AF145" s="275"/>
      <c r="AG145" s="275"/>
      <c r="AH145" s="275"/>
    </row>
    <row r="146" spans="1:34" x14ac:dyDescent="0.2">
      <c r="A146" s="276" t="s">
        <v>1725</v>
      </c>
      <c r="B146" s="280">
        <v>180884.56</v>
      </c>
      <c r="C146" s="280">
        <v>26071.35</v>
      </c>
      <c r="D146" s="280">
        <v>346363.28</v>
      </c>
      <c r="E146" s="280"/>
      <c r="F146" s="276"/>
      <c r="G146" s="276">
        <v>2101607.73</v>
      </c>
      <c r="H146" s="276">
        <v>925348.83</v>
      </c>
      <c r="I146" s="276"/>
      <c r="J146" s="276"/>
      <c r="K146" s="281">
        <v>0</v>
      </c>
      <c r="L146" s="281">
        <v>46382.92</v>
      </c>
      <c r="M146" s="281"/>
      <c r="N146" s="281">
        <v>2404</v>
      </c>
      <c r="O146" s="276">
        <v>109400</v>
      </c>
      <c r="P146" s="276"/>
      <c r="Q146" s="276">
        <v>-10487.99</v>
      </c>
      <c r="R146" s="276">
        <v>1298036.29</v>
      </c>
      <c r="S146" s="54">
        <v>1702805.19</v>
      </c>
      <c r="T146" s="54">
        <v>226796</v>
      </c>
      <c r="U146" s="54">
        <v>714.85</v>
      </c>
      <c r="V146" s="54"/>
      <c r="W146" s="54">
        <v>878824.69</v>
      </c>
      <c r="X146" s="54"/>
      <c r="Y146" s="54">
        <v>738274.9</v>
      </c>
      <c r="Z146" s="275">
        <v>1426994.69</v>
      </c>
      <c r="AA146" s="275"/>
      <c r="AB146" s="275"/>
      <c r="AC146" s="275"/>
      <c r="AD146" s="275">
        <v>953948.92</v>
      </c>
      <c r="AE146" s="275">
        <v>329777.49</v>
      </c>
      <c r="AF146" s="275"/>
      <c r="AG146" s="275"/>
      <c r="AH146" s="275"/>
    </row>
    <row r="147" spans="1:34" x14ac:dyDescent="0.2">
      <c r="A147" s="276" t="s">
        <v>1726</v>
      </c>
      <c r="B147" s="280">
        <v>305434.59000000003</v>
      </c>
      <c r="C147" s="280">
        <v>155493.9</v>
      </c>
      <c r="D147" s="280">
        <v>725070.4</v>
      </c>
      <c r="E147" s="280"/>
      <c r="F147" s="276"/>
      <c r="G147" s="276">
        <v>796640.3</v>
      </c>
      <c r="H147" s="276">
        <v>315280.43</v>
      </c>
      <c r="I147" s="276"/>
      <c r="J147" s="276"/>
      <c r="K147" s="281">
        <v>63</v>
      </c>
      <c r="L147" s="281">
        <v>52875.23</v>
      </c>
      <c r="M147" s="281"/>
      <c r="N147" s="281"/>
      <c r="O147" s="276"/>
      <c r="P147" s="276"/>
      <c r="Q147" s="276">
        <v>188815.61</v>
      </c>
      <c r="R147" s="276">
        <v>1854562.35</v>
      </c>
      <c r="S147" s="54">
        <v>1477487.75</v>
      </c>
      <c r="T147" s="54"/>
      <c r="U147" s="54">
        <v>571.86</v>
      </c>
      <c r="V147" s="54"/>
      <c r="W147" s="54">
        <v>636174</v>
      </c>
      <c r="X147" s="54"/>
      <c r="Y147" s="54">
        <v>246170.27</v>
      </c>
      <c r="Z147" s="275">
        <v>1391634</v>
      </c>
      <c r="AA147" s="275"/>
      <c r="AB147" s="275">
        <v>1800</v>
      </c>
      <c r="AC147" s="275"/>
      <c r="AD147" s="275">
        <v>554017.6</v>
      </c>
      <c r="AE147" s="275">
        <v>165546.82</v>
      </c>
      <c r="AF147" s="275"/>
      <c r="AG147" s="275"/>
      <c r="AH147" s="275"/>
    </row>
    <row r="148" spans="1:34" x14ac:dyDescent="0.2">
      <c r="A148" s="276" t="s">
        <v>1727</v>
      </c>
      <c r="B148" s="280">
        <v>1108533.22</v>
      </c>
      <c r="C148" s="280">
        <v>43879.65</v>
      </c>
      <c r="D148" s="280">
        <v>42700.12</v>
      </c>
      <c r="E148" s="280"/>
      <c r="F148" s="276"/>
      <c r="G148" s="276">
        <v>969751.94</v>
      </c>
      <c r="H148" s="276">
        <v>552384.28</v>
      </c>
      <c r="I148" s="276"/>
      <c r="J148" s="276"/>
      <c r="K148" s="281">
        <v>0</v>
      </c>
      <c r="L148" s="281">
        <v>46472.86</v>
      </c>
      <c r="M148" s="281"/>
      <c r="N148" s="281"/>
      <c r="O148" s="276"/>
      <c r="P148" s="276"/>
      <c r="Q148" s="276">
        <v>246233.94</v>
      </c>
      <c r="R148" s="276">
        <v>3974625.34</v>
      </c>
      <c r="S148" s="54">
        <v>1757680.04</v>
      </c>
      <c r="T148" s="54">
        <v>152710</v>
      </c>
      <c r="U148" s="54">
        <v>1988.42</v>
      </c>
      <c r="V148" s="54"/>
      <c r="W148" s="54">
        <v>721791</v>
      </c>
      <c r="X148" s="54"/>
      <c r="Y148" s="54">
        <v>306306.03000000003</v>
      </c>
      <c r="Z148" s="275">
        <v>1478631</v>
      </c>
      <c r="AA148" s="275"/>
      <c r="AB148" s="275">
        <v>1800</v>
      </c>
      <c r="AC148" s="275"/>
      <c r="AD148" s="275">
        <v>818664.75</v>
      </c>
      <c r="AE148" s="275">
        <v>278875.11</v>
      </c>
      <c r="AF148" s="275"/>
      <c r="AG148" s="275"/>
      <c r="AH148" s="275"/>
    </row>
    <row r="149" spans="1:34" x14ac:dyDescent="0.2">
      <c r="A149" s="276" t="s">
        <v>1728</v>
      </c>
      <c r="B149" s="280">
        <v>565843.74</v>
      </c>
      <c r="C149" s="280">
        <v>7555</v>
      </c>
      <c r="D149" s="280">
        <v>56512.24</v>
      </c>
      <c r="E149" s="280"/>
      <c r="F149" s="276"/>
      <c r="G149" s="276">
        <v>1153502.28</v>
      </c>
      <c r="H149" s="276">
        <v>424231.26</v>
      </c>
      <c r="I149" s="276"/>
      <c r="J149" s="276"/>
      <c r="K149" s="281">
        <v>4800</v>
      </c>
      <c r="L149" s="281">
        <v>30662.6</v>
      </c>
      <c r="M149" s="281"/>
      <c r="N149" s="281"/>
      <c r="O149" s="276"/>
      <c r="P149" s="276"/>
      <c r="Q149" s="276">
        <v>128078.49</v>
      </c>
      <c r="R149" s="276">
        <v>2427116.52</v>
      </c>
      <c r="S149" s="54">
        <v>886360.9</v>
      </c>
      <c r="T149" s="54">
        <v>176064</v>
      </c>
      <c r="U149" s="54">
        <v>1086.51</v>
      </c>
      <c r="V149" s="54"/>
      <c r="W149" s="54">
        <v>1300471.2</v>
      </c>
      <c r="X149" s="54"/>
      <c r="Y149" s="54">
        <v>165722.26999999999</v>
      </c>
      <c r="Z149" s="275">
        <v>1512921.2</v>
      </c>
      <c r="AA149" s="275"/>
      <c r="AB149" s="275">
        <v>1800</v>
      </c>
      <c r="AC149" s="275"/>
      <c r="AD149" s="275">
        <v>665208.75</v>
      </c>
      <c r="AE149" s="275">
        <v>188532.93</v>
      </c>
      <c r="AF149" s="275"/>
      <c r="AG149" s="275"/>
      <c r="AH149" s="275">
        <v>41200</v>
      </c>
    </row>
    <row r="150" spans="1:34" x14ac:dyDescent="0.2">
      <c r="A150" s="276" t="s">
        <v>1729</v>
      </c>
      <c r="B150" s="280">
        <v>591365.02</v>
      </c>
      <c r="C150" s="280">
        <v>19724.189999999999</v>
      </c>
      <c r="D150" s="280">
        <v>246275.99</v>
      </c>
      <c r="E150" s="280"/>
      <c r="F150" s="276"/>
      <c r="G150" s="276">
        <v>1023723.18</v>
      </c>
      <c r="H150" s="276">
        <v>633862.9</v>
      </c>
      <c r="I150" s="276"/>
      <c r="J150" s="276"/>
      <c r="K150" s="281">
        <v>440</v>
      </c>
      <c r="L150" s="281">
        <v>41300</v>
      </c>
      <c r="M150" s="281"/>
      <c r="N150" s="281">
        <v>2005.62</v>
      </c>
      <c r="O150" s="276"/>
      <c r="P150" s="276"/>
      <c r="Q150" s="276">
        <v>286015.02</v>
      </c>
      <c r="R150" s="276">
        <v>2538450.7999999998</v>
      </c>
      <c r="S150" s="54">
        <v>940429.91</v>
      </c>
      <c r="T150" s="54">
        <v>205930</v>
      </c>
      <c r="U150" s="54">
        <v>1392.72</v>
      </c>
      <c r="V150" s="54"/>
      <c r="W150" s="54">
        <v>1714652.5</v>
      </c>
      <c r="X150" s="54"/>
      <c r="Y150" s="54">
        <v>353167.51</v>
      </c>
      <c r="Z150" s="275">
        <v>2200751.5</v>
      </c>
      <c r="AA150" s="275"/>
      <c r="AB150" s="275">
        <v>1800</v>
      </c>
      <c r="AC150" s="275"/>
      <c r="AD150" s="275">
        <v>766603.89</v>
      </c>
      <c r="AE150" s="275">
        <v>279921.69</v>
      </c>
      <c r="AF150" s="275"/>
      <c r="AG150" s="275"/>
      <c r="AH150" s="275"/>
    </row>
    <row r="151" spans="1:34" x14ac:dyDescent="0.2">
      <c r="A151" s="276" t="s">
        <v>1730</v>
      </c>
      <c r="B151" s="280">
        <v>576852.56000000006</v>
      </c>
      <c r="C151" s="280">
        <v>96046.51</v>
      </c>
      <c r="D151" s="280">
        <v>347071.4</v>
      </c>
      <c r="E151" s="280"/>
      <c r="F151" s="276"/>
      <c r="G151" s="276">
        <v>1090421.47</v>
      </c>
      <c r="H151" s="276">
        <v>493601.48</v>
      </c>
      <c r="I151" s="276"/>
      <c r="J151" s="276"/>
      <c r="K151" s="281">
        <v>2260</v>
      </c>
      <c r="L151" s="281">
        <v>221013.46</v>
      </c>
      <c r="M151" s="281"/>
      <c r="N151" s="281"/>
      <c r="O151" s="276"/>
      <c r="P151" s="276"/>
      <c r="Q151" s="276">
        <v>324717.59999999998</v>
      </c>
      <c r="R151" s="276">
        <v>3053279.47</v>
      </c>
      <c r="S151" s="54">
        <v>1817439.14</v>
      </c>
      <c r="T151" s="54">
        <v>187400</v>
      </c>
      <c r="U151" s="54">
        <v>972.08</v>
      </c>
      <c r="V151" s="54"/>
      <c r="W151" s="54">
        <v>877086</v>
      </c>
      <c r="X151" s="54"/>
      <c r="Y151" s="54">
        <v>292445.63</v>
      </c>
      <c r="Z151" s="275">
        <v>1487436</v>
      </c>
      <c r="AA151" s="275"/>
      <c r="AB151" s="275">
        <v>1800</v>
      </c>
      <c r="AC151" s="275"/>
      <c r="AD151" s="275">
        <v>791244.06</v>
      </c>
      <c r="AE151" s="275">
        <v>188846.36</v>
      </c>
      <c r="AF151" s="275"/>
      <c r="AG151" s="275"/>
      <c r="AH151" s="275"/>
    </row>
    <row r="152" spans="1:34" x14ac:dyDescent="0.2">
      <c r="A152" s="276" t="s">
        <v>1731</v>
      </c>
      <c r="B152" s="280">
        <v>473951.7</v>
      </c>
      <c r="C152" s="280">
        <v>8779</v>
      </c>
      <c r="D152" s="280">
        <v>103616.33</v>
      </c>
      <c r="E152" s="280"/>
      <c r="F152" s="276"/>
      <c r="G152" s="276">
        <v>280744.52</v>
      </c>
      <c r="H152" s="276">
        <v>266671.63</v>
      </c>
      <c r="I152" s="276"/>
      <c r="J152" s="276"/>
      <c r="K152" s="281"/>
      <c r="L152" s="281">
        <v>35986.720000000001</v>
      </c>
      <c r="M152" s="281"/>
      <c r="N152" s="281"/>
      <c r="O152" s="276"/>
      <c r="P152" s="276"/>
      <c r="Q152" s="276">
        <v>193526.8</v>
      </c>
      <c r="R152" s="276">
        <v>1819262.69</v>
      </c>
      <c r="S152" s="54">
        <v>1297801.42</v>
      </c>
      <c r="T152" s="54">
        <v>231285</v>
      </c>
      <c r="U152" s="54">
        <v>666.7</v>
      </c>
      <c r="V152" s="54"/>
      <c r="W152" s="54">
        <v>875542.5</v>
      </c>
      <c r="X152" s="54"/>
      <c r="Y152" s="54">
        <v>357312.03</v>
      </c>
      <c r="Z152" s="275">
        <v>1509842.5</v>
      </c>
      <c r="AA152" s="275"/>
      <c r="AB152" s="275">
        <v>1800</v>
      </c>
      <c r="AC152" s="275"/>
      <c r="AD152" s="275">
        <v>652202.42000000004</v>
      </c>
      <c r="AE152" s="275">
        <v>157080.25</v>
      </c>
      <c r="AF152" s="275"/>
      <c r="AG152" s="275"/>
      <c r="AH152" s="275"/>
    </row>
    <row r="153" spans="1:34" x14ac:dyDescent="0.2">
      <c r="A153" s="276" t="s">
        <v>1732</v>
      </c>
      <c r="B153" s="280">
        <v>219549.62</v>
      </c>
      <c r="C153" s="280">
        <v>46701.5</v>
      </c>
      <c r="D153" s="280">
        <v>479734.17</v>
      </c>
      <c r="E153" s="280"/>
      <c r="F153" s="276"/>
      <c r="G153" s="276">
        <v>1097314.49</v>
      </c>
      <c r="H153" s="276">
        <v>248096.34</v>
      </c>
      <c r="I153" s="276"/>
      <c r="J153" s="276"/>
      <c r="K153" s="281">
        <v>6560</v>
      </c>
      <c r="L153" s="281">
        <v>32693</v>
      </c>
      <c r="M153" s="281"/>
      <c r="N153" s="281"/>
      <c r="O153" s="276"/>
      <c r="P153" s="276"/>
      <c r="Q153" s="276">
        <v>312037.92</v>
      </c>
      <c r="R153" s="276">
        <v>2522678.58</v>
      </c>
      <c r="S153" s="54">
        <v>778102.07</v>
      </c>
      <c r="T153" s="54">
        <v>239400</v>
      </c>
      <c r="U153" s="54">
        <v>437.19</v>
      </c>
      <c r="V153" s="54"/>
      <c r="W153" s="54">
        <v>1583513</v>
      </c>
      <c r="X153" s="54"/>
      <c r="Y153" s="54">
        <v>234799.31</v>
      </c>
      <c r="Z153" s="275">
        <v>1870543</v>
      </c>
      <c r="AA153" s="275"/>
      <c r="AB153" s="275">
        <v>1800</v>
      </c>
      <c r="AC153" s="275"/>
      <c r="AD153" s="275">
        <v>796028.63</v>
      </c>
      <c r="AE153" s="275">
        <v>191058.14</v>
      </c>
      <c r="AF153" s="275"/>
      <c r="AG153" s="275"/>
      <c r="AH153" s="275"/>
    </row>
    <row r="154" spans="1:34" x14ac:dyDescent="0.2">
      <c r="A154" s="276" t="s">
        <v>1733</v>
      </c>
      <c r="B154" s="280">
        <v>270179.39</v>
      </c>
      <c r="C154" s="280">
        <v>18130</v>
      </c>
      <c r="D154" s="280">
        <v>61427.92</v>
      </c>
      <c r="E154" s="280"/>
      <c r="F154" s="276"/>
      <c r="G154" s="276">
        <v>1407867.88</v>
      </c>
      <c r="H154" s="276">
        <v>412915.39</v>
      </c>
      <c r="I154" s="276"/>
      <c r="J154" s="276"/>
      <c r="K154" s="281">
        <v>8430</v>
      </c>
      <c r="L154" s="281">
        <v>38881.300000000003</v>
      </c>
      <c r="M154" s="281"/>
      <c r="N154" s="281"/>
      <c r="O154" s="276"/>
      <c r="P154" s="276"/>
      <c r="Q154" s="276">
        <v>214688.87</v>
      </c>
      <c r="R154" s="276">
        <v>4801199.47</v>
      </c>
      <c r="S154" s="54">
        <v>1203179.07</v>
      </c>
      <c r="T154" s="54"/>
      <c r="U154" s="54"/>
      <c r="V154" s="54"/>
      <c r="W154" s="54">
        <v>156397.5</v>
      </c>
      <c r="X154" s="54"/>
      <c r="Y154" s="54">
        <v>289525.78999999998</v>
      </c>
      <c r="Z154" s="275">
        <v>741477.5</v>
      </c>
      <c r="AA154" s="275"/>
      <c r="AB154" s="275">
        <v>1800</v>
      </c>
      <c r="AC154" s="275"/>
      <c r="AD154" s="275">
        <v>645705.56000000006</v>
      </c>
      <c r="AE154" s="275">
        <v>304825.94</v>
      </c>
      <c r="AF154" s="275"/>
      <c r="AG154" s="275"/>
      <c r="AH154" s="275"/>
    </row>
    <row r="155" spans="1:34" x14ac:dyDescent="0.2">
      <c r="A155" s="276" t="s">
        <v>1734</v>
      </c>
      <c r="B155" s="280">
        <v>98602.18</v>
      </c>
      <c r="C155" s="280">
        <v>34653.75</v>
      </c>
      <c r="D155" s="280">
        <v>220077.98</v>
      </c>
      <c r="E155" s="280"/>
      <c r="F155" s="276"/>
      <c r="G155" s="276">
        <v>903132.7</v>
      </c>
      <c r="H155" s="276">
        <v>300268.51</v>
      </c>
      <c r="I155" s="276"/>
      <c r="J155" s="276"/>
      <c r="K155" s="281">
        <v>100000</v>
      </c>
      <c r="L155" s="281">
        <v>84237.36</v>
      </c>
      <c r="M155" s="281"/>
      <c r="N155" s="281">
        <v>0.17</v>
      </c>
      <c r="O155" s="276"/>
      <c r="P155" s="276"/>
      <c r="Q155" s="276">
        <v>337382.44</v>
      </c>
      <c r="R155" s="276">
        <v>5209136.26</v>
      </c>
      <c r="S155" s="54">
        <v>1282975.4099999999</v>
      </c>
      <c r="T155" s="54"/>
      <c r="U155" s="54">
        <v>433.79</v>
      </c>
      <c r="V155" s="54"/>
      <c r="W155" s="54">
        <v>1251684</v>
      </c>
      <c r="X155" s="54"/>
      <c r="Y155" s="54">
        <v>291321.31</v>
      </c>
      <c r="Z155" s="275">
        <v>1835214</v>
      </c>
      <c r="AA155" s="275"/>
      <c r="AB155" s="275">
        <v>1800</v>
      </c>
      <c r="AC155" s="275"/>
      <c r="AD155" s="275">
        <v>834593.21</v>
      </c>
      <c r="AE155" s="275">
        <v>318536.96000000002</v>
      </c>
      <c r="AF155" s="275"/>
      <c r="AG155" s="275"/>
      <c r="AH155" s="275"/>
    </row>
    <row r="156" spans="1:34" x14ac:dyDescent="0.2">
      <c r="A156" s="276" t="s">
        <v>1735</v>
      </c>
      <c r="B156" s="280">
        <v>381831.88</v>
      </c>
      <c r="C156" s="280">
        <v>26263.75</v>
      </c>
      <c r="D156" s="280">
        <v>183581.46</v>
      </c>
      <c r="E156" s="280"/>
      <c r="F156" s="276"/>
      <c r="G156" s="276">
        <v>1039599.64</v>
      </c>
      <c r="H156" s="276">
        <v>212287.78</v>
      </c>
      <c r="I156" s="276"/>
      <c r="J156" s="276"/>
      <c r="K156" s="281">
        <v>3000</v>
      </c>
      <c r="L156" s="281">
        <v>82243.58</v>
      </c>
      <c r="M156" s="281"/>
      <c r="N156" s="281"/>
      <c r="O156" s="276"/>
      <c r="P156" s="276"/>
      <c r="Q156" s="276">
        <v>255742.53</v>
      </c>
      <c r="R156" s="276">
        <v>2453318.4700000002</v>
      </c>
      <c r="S156" s="54">
        <v>802314.69</v>
      </c>
      <c r="T156" s="54"/>
      <c r="U156" s="54">
        <v>898.25</v>
      </c>
      <c r="V156" s="54"/>
      <c r="W156" s="54">
        <v>709884</v>
      </c>
      <c r="X156" s="54"/>
      <c r="Y156" s="54">
        <v>246594.27</v>
      </c>
      <c r="Z156" s="275">
        <v>911488</v>
      </c>
      <c r="AA156" s="275"/>
      <c r="AB156" s="275">
        <v>1800</v>
      </c>
      <c r="AC156" s="275"/>
      <c r="AD156" s="275">
        <v>699542.65</v>
      </c>
      <c r="AE156" s="275">
        <v>226029.65</v>
      </c>
      <c r="AF156" s="275"/>
      <c r="AG156" s="275"/>
      <c r="AH156" s="275"/>
    </row>
    <row r="157" spans="1:34" x14ac:dyDescent="0.2">
      <c r="A157" s="276" t="s">
        <v>1736</v>
      </c>
      <c r="B157" s="280">
        <v>592295.92000000004</v>
      </c>
      <c r="C157" s="280">
        <v>524042.66</v>
      </c>
      <c r="D157" s="280">
        <v>25121.119999999999</v>
      </c>
      <c r="E157" s="280"/>
      <c r="F157" s="276"/>
      <c r="G157" s="276">
        <v>391150.08000000002</v>
      </c>
      <c r="H157" s="276">
        <v>1541875.93</v>
      </c>
      <c r="I157" s="276"/>
      <c r="J157" s="276"/>
      <c r="K157" s="281">
        <v>11040</v>
      </c>
      <c r="L157" s="281">
        <v>163558.73000000001</v>
      </c>
      <c r="M157" s="281"/>
      <c r="N157" s="281"/>
      <c r="O157" s="276">
        <v>3100</v>
      </c>
      <c r="P157" s="276"/>
      <c r="Q157" s="276">
        <v>-2475729.7799999998</v>
      </c>
      <c r="R157" s="276">
        <v>4517827.99</v>
      </c>
      <c r="S157" s="54">
        <v>1300185.57</v>
      </c>
      <c r="T157" s="54">
        <v>108720</v>
      </c>
      <c r="U157" s="54">
        <v>1055.6099999999999</v>
      </c>
      <c r="V157" s="54"/>
      <c r="W157" s="54">
        <v>1270682</v>
      </c>
      <c r="X157" s="54"/>
      <c r="Y157" s="54">
        <v>1448539.47</v>
      </c>
      <c r="Z157" s="275">
        <v>1731292</v>
      </c>
      <c r="AA157" s="275"/>
      <c r="AB157" s="275">
        <v>1800</v>
      </c>
      <c r="AC157" s="275">
        <v>1640</v>
      </c>
      <c r="AD157" s="275">
        <v>1045750.96</v>
      </c>
      <c r="AE157" s="275">
        <v>291706.62</v>
      </c>
      <c r="AF157" s="275"/>
      <c r="AG157" s="275"/>
      <c r="AH157" s="275"/>
    </row>
    <row r="158" spans="1:34" x14ac:dyDescent="0.2">
      <c r="A158" s="276" t="s">
        <v>1737</v>
      </c>
      <c r="B158" s="280">
        <v>490560.4</v>
      </c>
      <c r="C158" s="280">
        <v>35050</v>
      </c>
      <c r="D158" s="280">
        <v>56766.49</v>
      </c>
      <c r="E158" s="280"/>
      <c r="F158" s="276"/>
      <c r="G158" s="276">
        <v>723067.03</v>
      </c>
      <c r="H158" s="276">
        <v>174036.35</v>
      </c>
      <c r="I158" s="276"/>
      <c r="J158" s="276"/>
      <c r="K158" s="281">
        <v>0</v>
      </c>
      <c r="L158" s="281">
        <v>40227.26</v>
      </c>
      <c r="M158" s="281"/>
      <c r="N158" s="281"/>
      <c r="O158" s="276"/>
      <c r="P158" s="276"/>
      <c r="Q158" s="276">
        <v>254431.01</v>
      </c>
      <c r="R158" s="276">
        <v>3061336.79</v>
      </c>
      <c r="S158" s="54">
        <v>1272879.71</v>
      </c>
      <c r="T158" s="54">
        <v>153350</v>
      </c>
      <c r="U158" s="54">
        <v>739.99</v>
      </c>
      <c r="V158" s="54"/>
      <c r="W158" s="54">
        <v>1014205.5</v>
      </c>
      <c r="X158" s="54"/>
      <c r="Y158" s="54">
        <v>288504.8</v>
      </c>
      <c r="Z158" s="275">
        <v>1528025.5</v>
      </c>
      <c r="AA158" s="275"/>
      <c r="AB158" s="275">
        <v>1800</v>
      </c>
      <c r="AC158" s="275"/>
      <c r="AD158" s="275">
        <v>839282.08</v>
      </c>
      <c r="AE158" s="275">
        <v>222314.02</v>
      </c>
      <c r="AF158" s="275"/>
      <c r="AG158" s="275"/>
      <c r="AH158" s="275"/>
    </row>
    <row r="159" spans="1:34" x14ac:dyDescent="0.2">
      <c r="A159" s="276" t="s">
        <v>1738</v>
      </c>
      <c r="B159" s="280">
        <v>416133.19</v>
      </c>
      <c r="C159" s="280">
        <v>161871.35</v>
      </c>
      <c r="D159" s="280">
        <v>390994.94</v>
      </c>
      <c r="E159" s="280"/>
      <c r="F159" s="276"/>
      <c r="G159" s="276">
        <v>1824056.39</v>
      </c>
      <c r="H159" s="276">
        <v>534338.44999999995</v>
      </c>
      <c r="I159" s="276"/>
      <c r="J159" s="276"/>
      <c r="K159" s="281">
        <v>0</v>
      </c>
      <c r="L159" s="281">
        <v>171845.99</v>
      </c>
      <c r="M159" s="281"/>
      <c r="N159" s="281"/>
      <c r="O159" s="276"/>
      <c r="P159" s="276"/>
      <c r="Q159" s="276">
        <v>183710.77</v>
      </c>
      <c r="R159" s="276">
        <v>2227904.62</v>
      </c>
      <c r="S159" s="54">
        <v>1046706.09</v>
      </c>
      <c r="T159" s="54">
        <v>119750</v>
      </c>
      <c r="U159" s="54">
        <v>373.85</v>
      </c>
      <c r="V159" s="54"/>
      <c r="W159" s="54">
        <v>903477.6</v>
      </c>
      <c r="X159" s="54"/>
      <c r="Y159" s="54">
        <v>222744.11</v>
      </c>
      <c r="Z159" s="275">
        <v>1337287.6000000001</v>
      </c>
      <c r="AA159" s="275"/>
      <c r="AB159" s="275">
        <v>12220</v>
      </c>
      <c r="AC159" s="275"/>
      <c r="AD159" s="275">
        <v>514894.61</v>
      </c>
      <c r="AE159" s="275">
        <v>78152.52</v>
      </c>
      <c r="AF159" s="275"/>
      <c r="AG159" s="275"/>
      <c r="AH159" s="275"/>
    </row>
    <row r="160" spans="1:34" x14ac:dyDescent="0.2">
      <c r="A160" s="276" t="s">
        <v>1739</v>
      </c>
      <c r="B160" s="280">
        <v>418529.03</v>
      </c>
      <c r="C160" s="280">
        <v>76403.100000000006</v>
      </c>
      <c r="D160" s="280">
        <v>235263.68</v>
      </c>
      <c r="E160" s="280"/>
      <c r="F160" s="276"/>
      <c r="G160" s="276">
        <v>1460865.79</v>
      </c>
      <c r="H160" s="276">
        <v>340939.8</v>
      </c>
      <c r="I160" s="276"/>
      <c r="J160" s="276"/>
      <c r="K160" s="281">
        <v>4000</v>
      </c>
      <c r="L160" s="281">
        <v>89600.3</v>
      </c>
      <c r="M160" s="281"/>
      <c r="N160" s="281"/>
      <c r="O160" s="276"/>
      <c r="P160" s="276"/>
      <c r="Q160" s="276">
        <v>173984.56</v>
      </c>
      <c r="R160" s="276">
        <v>1652500.79</v>
      </c>
      <c r="S160" s="54">
        <v>1165662.33</v>
      </c>
      <c r="T160" s="54">
        <v>163645</v>
      </c>
      <c r="U160" s="54">
        <v>636.09</v>
      </c>
      <c r="V160" s="54"/>
      <c r="W160" s="54">
        <v>495400.5</v>
      </c>
      <c r="X160" s="54"/>
      <c r="Y160" s="54">
        <v>252216.83</v>
      </c>
      <c r="Z160" s="275">
        <v>1064784.5</v>
      </c>
      <c r="AA160" s="275"/>
      <c r="AB160" s="275">
        <v>1800</v>
      </c>
      <c r="AC160" s="275"/>
      <c r="AD160" s="275">
        <v>594400.26</v>
      </c>
      <c r="AE160" s="275">
        <v>167217.37</v>
      </c>
      <c r="AF160" s="275"/>
      <c r="AG160" s="275"/>
      <c r="AH160" s="275"/>
    </row>
    <row r="161" spans="1:34" x14ac:dyDescent="0.2">
      <c r="A161" s="276" t="s">
        <v>1740</v>
      </c>
      <c r="B161" s="280">
        <v>635501.38</v>
      </c>
      <c r="C161" s="280">
        <v>0</v>
      </c>
      <c r="D161" s="280">
        <v>70888.210000000006</v>
      </c>
      <c r="E161" s="280"/>
      <c r="F161" s="276"/>
      <c r="G161" s="276">
        <v>1470059.83</v>
      </c>
      <c r="H161" s="276">
        <v>460308.96</v>
      </c>
      <c r="I161" s="276"/>
      <c r="J161" s="276"/>
      <c r="K161" s="281"/>
      <c r="L161" s="281">
        <v>123768.57</v>
      </c>
      <c r="M161" s="281"/>
      <c r="N161" s="281"/>
      <c r="O161" s="276"/>
      <c r="P161" s="276"/>
      <c r="Q161" s="276"/>
      <c r="R161" s="276">
        <v>2038406.69</v>
      </c>
      <c r="S161" s="54">
        <v>1217659.03</v>
      </c>
      <c r="T161" s="54">
        <v>151000</v>
      </c>
      <c r="U161" s="54">
        <v>1445.51</v>
      </c>
      <c r="V161" s="54"/>
      <c r="W161" s="54">
        <v>765481.5</v>
      </c>
      <c r="X161" s="54"/>
      <c r="Y161" s="54">
        <v>158852</v>
      </c>
      <c r="Z161" s="275">
        <v>1125601.5</v>
      </c>
      <c r="AA161" s="275"/>
      <c r="AB161" s="275"/>
      <c r="AC161" s="275"/>
      <c r="AD161" s="275">
        <v>877065.64</v>
      </c>
      <c r="AE161" s="275">
        <v>365346.87</v>
      </c>
      <c r="AF161" s="275"/>
      <c r="AG161" s="275"/>
      <c r="AH161" s="275"/>
    </row>
    <row r="162" spans="1:34" x14ac:dyDescent="0.2">
      <c r="A162" s="276" t="s">
        <v>1741</v>
      </c>
      <c r="B162" s="280">
        <v>339250.16</v>
      </c>
      <c r="C162" s="280">
        <v>16387</v>
      </c>
      <c r="D162" s="280">
        <v>60600.160000000003</v>
      </c>
      <c r="E162" s="280"/>
      <c r="F162" s="276"/>
      <c r="G162" s="276">
        <v>1277593.1100000001</v>
      </c>
      <c r="H162" s="276">
        <v>401918.43</v>
      </c>
      <c r="I162" s="276"/>
      <c r="J162" s="276"/>
      <c r="K162" s="281">
        <v>0</v>
      </c>
      <c r="L162" s="281">
        <v>41350</v>
      </c>
      <c r="M162" s="281"/>
      <c r="N162" s="281"/>
      <c r="O162" s="276"/>
      <c r="P162" s="276"/>
      <c r="Q162" s="276">
        <v>257859.32</v>
      </c>
      <c r="R162" s="276">
        <v>2546107.46</v>
      </c>
      <c r="S162" s="54">
        <v>1302246.68</v>
      </c>
      <c r="T162" s="54"/>
      <c r="U162" s="54">
        <v>675.84</v>
      </c>
      <c r="V162" s="54"/>
      <c r="W162" s="54">
        <v>790713</v>
      </c>
      <c r="X162" s="54"/>
      <c r="Y162" s="54">
        <v>276218.08</v>
      </c>
      <c r="Z162" s="275">
        <v>1266056.25</v>
      </c>
      <c r="AA162" s="275"/>
      <c r="AB162" s="275">
        <v>1800</v>
      </c>
      <c r="AC162" s="275"/>
      <c r="AD162" s="275">
        <v>785729.31</v>
      </c>
      <c r="AE162" s="275">
        <v>214483.12</v>
      </c>
      <c r="AF162" s="275"/>
      <c r="AG162" s="275"/>
      <c r="AH162" s="275">
        <v>8271</v>
      </c>
    </row>
    <row r="163" spans="1:34" x14ac:dyDescent="0.2">
      <c r="A163" s="276" t="s">
        <v>1742</v>
      </c>
      <c r="B163" s="280">
        <v>58126.05</v>
      </c>
      <c r="C163" s="280">
        <v>4268.16</v>
      </c>
      <c r="D163" s="280">
        <v>36288.61</v>
      </c>
      <c r="E163" s="280"/>
      <c r="F163" s="276"/>
      <c r="G163" s="276">
        <v>452026.42</v>
      </c>
      <c r="H163" s="276">
        <v>416997.07</v>
      </c>
      <c r="I163" s="276"/>
      <c r="J163" s="276"/>
      <c r="K163" s="281">
        <v>4900</v>
      </c>
      <c r="L163" s="281">
        <v>32430.13</v>
      </c>
      <c r="M163" s="281"/>
      <c r="N163" s="281"/>
      <c r="O163" s="276"/>
      <c r="P163" s="276"/>
      <c r="Q163" s="276">
        <v>162125.39000000001</v>
      </c>
      <c r="R163" s="276">
        <v>2320392.7599999998</v>
      </c>
      <c r="S163" s="54">
        <v>1079689.54</v>
      </c>
      <c r="T163" s="54">
        <v>20387</v>
      </c>
      <c r="U163" s="54">
        <v>436.43</v>
      </c>
      <c r="V163" s="54"/>
      <c r="W163" s="54">
        <v>570685.5</v>
      </c>
      <c r="X163" s="54"/>
      <c r="Y163" s="54">
        <v>202411.95</v>
      </c>
      <c r="Z163" s="275">
        <v>935245.5</v>
      </c>
      <c r="AA163" s="275"/>
      <c r="AB163" s="275">
        <v>1800</v>
      </c>
      <c r="AC163" s="275"/>
      <c r="AD163" s="275">
        <v>892366.43</v>
      </c>
      <c r="AE163" s="275">
        <v>229318.8</v>
      </c>
      <c r="AF163" s="275"/>
      <c r="AG163" s="275"/>
      <c r="AH163" s="275"/>
    </row>
    <row r="164" spans="1:34" x14ac:dyDescent="0.2">
      <c r="A164" s="276" t="s">
        <v>1791</v>
      </c>
      <c r="B164" s="280">
        <v>552078.46</v>
      </c>
      <c r="C164" s="280">
        <v>17951</v>
      </c>
      <c r="D164" s="280">
        <v>124158.77</v>
      </c>
      <c r="E164" s="280"/>
      <c r="F164" s="276"/>
      <c r="G164" s="276">
        <v>1229994.6000000001</v>
      </c>
      <c r="H164" s="276">
        <v>523125.05</v>
      </c>
      <c r="I164" s="276"/>
      <c r="J164" s="276"/>
      <c r="K164" s="281">
        <v>4900</v>
      </c>
      <c r="L164" s="281">
        <v>108487.61</v>
      </c>
      <c r="M164" s="281"/>
      <c r="N164" s="281"/>
      <c r="O164" s="276"/>
      <c r="P164" s="276"/>
      <c r="Q164" s="276">
        <v>262798.08000000002</v>
      </c>
      <c r="R164" s="276">
        <v>2754433.99</v>
      </c>
      <c r="S164" s="54">
        <v>1101355.1100000001</v>
      </c>
      <c r="T164" s="54">
        <v>22800</v>
      </c>
      <c r="U164" s="54">
        <v>1294.1500000000001</v>
      </c>
      <c r="V164" s="54"/>
      <c r="W164" s="54">
        <v>782869.5</v>
      </c>
      <c r="X164" s="54"/>
      <c r="Y164" s="54">
        <v>242644.19</v>
      </c>
      <c r="Z164" s="275">
        <v>1235099.5</v>
      </c>
      <c r="AA164" s="275"/>
      <c r="AB164" s="275">
        <v>1800</v>
      </c>
      <c r="AC164" s="275"/>
      <c r="AD164" s="275">
        <v>879152.94</v>
      </c>
      <c r="AE164" s="275">
        <v>278865.88</v>
      </c>
      <c r="AF164" s="275"/>
      <c r="AG164" s="275"/>
      <c r="AH164" s="275">
        <v>5500</v>
      </c>
    </row>
    <row r="165" spans="1:34" x14ac:dyDescent="0.2">
      <c r="A165" s="276" t="s">
        <v>1795</v>
      </c>
      <c r="B165" s="280">
        <v>928951.9</v>
      </c>
      <c r="C165" s="280">
        <v>414.4</v>
      </c>
      <c r="D165" s="280">
        <v>94080.34</v>
      </c>
      <c r="E165" s="280"/>
      <c r="F165" s="276"/>
      <c r="G165" s="276">
        <v>545210</v>
      </c>
      <c r="H165" s="276">
        <v>299661.5</v>
      </c>
      <c r="I165" s="276"/>
      <c r="J165" s="276"/>
      <c r="K165" s="281">
        <v>136330</v>
      </c>
      <c r="L165" s="281">
        <v>75847.44</v>
      </c>
      <c r="M165" s="281">
        <v>16900</v>
      </c>
      <c r="N165" s="281"/>
      <c r="O165" s="276"/>
      <c r="P165" s="276"/>
      <c r="Q165" s="276">
        <v>272962.81</v>
      </c>
      <c r="R165" s="276">
        <v>4164121.7</v>
      </c>
      <c r="S165" s="54">
        <v>1270687.45</v>
      </c>
      <c r="T165" s="54">
        <v>264500</v>
      </c>
      <c r="U165" s="54">
        <v>1477.18</v>
      </c>
      <c r="V165" s="54"/>
      <c r="W165" s="54">
        <v>1292382</v>
      </c>
      <c r="X165" s="54"/>
      <c r="Y165" s="54">
        <v>323700.59000000003</v>
      </c>
      <c r="Z165" s="275">
        <v>1701092</v>
      </c>
      <c r="AA165" s="275"/>
      <c r="AB165" s="275">
        <v>1800</v>
      </c>
      <c r="AC165" s="275"/>
      <c r="AD165" s="275">
        <v>1074356.3899999999</v>
      </c>
      <c r="AE165" s="275">
        <v>73882.53</v>
      </c>
      <c r="AF165" s="275"/>
      <c r="AG165" s="275"/>
      <c r="AH165" s="275"/>
    </row>
    <row r="166" spans="1:34" x14ac:dyDescent="0.2">
      <c r="A166" s="276" t="s">
        <v>1799</v>
      </c>
      <c r="B166" s="280">
        <v>554154.55000000005</v>
      </c>
      <c r="C166" s="280">
        <v>1116.72</v>
      </c>
      <c r="D166" s="280">
        <v>362294.99</v>
      </c>
      <c r="E166" s="280"/>
      <c r="F166" s="276"/>
      <c r="G166" s="276">
        <v>1098847.48</v>
      </c>
      <c r="H166" s="276">
        <v>400572.62</v>
      </c>
      <c r="I166" s="276"/>
      <c r="J166" s="276"/>
      <c r="K166" s="281">
        <v>0</v>
      </c>
      <c r="L166" s="281">
        <v>84207.82</v>
      </c>
      <c r="M166" s="281"/>
      <c r="N166" s="281"/>
      <c r="O166" s="276"/>
      <c r="P166" s="276"/>
      <c r="Q166" s="276">
        <v>-63.02</v>
      </c>
      <c r="R166" s="276">
        <v>3254719.47</v>
      </c>
      <c r="S166" s="54">
        <v>1139454.8400000001</v>
      </c>
      <c r="T166" s="54">
        <v>154550</v>
      </c>
      <c r="U166" s="54"/>
      <c r="V166" s="54"/>
      <c r="W166" s="54">
        <v>553434.6</v>
      </c>
      <c r="X166" s="54"/>
      <c r="Y166" s="54">
        <v>246012.71</v>
      </c>
      <c r="Z166" s="275">
        <v>865404.6</v>
      </c>
      <c r="AA166" s="275"/>
      <c r="AB166" s="275">
        <v>8152</v>
      </c>
      <c r="AC166" s="275"/>
      <c r="AD166" s="275">
        <v>466209.25</v>
      </c>
      <c r="AE166" s="275">
        <v>230825.78</v>
      </c>
      <c r="AF166" s="275"/>
      <c r="AG166" s="275"/>
      <c r="AH166" s="275">
        <v>2493.1</v>
      </c>
    </row>
    <row r="167" spans="1:34" x14ac:dyDescent="0.2">
      <c r="A167" s="276" t="s">
        <v>1743</v>
      </c>
      <c r="B167" s="280">
        <v>946360.36</v>
      </c>
      <c r="C167" s="280">
        <v>381692.98</v>
      </c>
      <c r="D167" s="280">
        <v>90259.88</v>
      </c>
      <c r="E167" s="280"/>
      <c r="F167" s="276"/>
      <c r="G167" s="276">
        <v>597051.11</v>
      </c>
      <c r="H167" s="276">
        <v>535925.14</v>
      </c>
      <c r="I167" s="276"/>
      <c r="J167" s="276"/>
      <c r="K167" s="281">
        <v>3000</v>
      </c>
      <c r="L167" s="281">
        <v>79440.52</v>
      </c>
      <c r="M167" s="281"/>
      <c r="N167" s="281">
        <v>79.66</v>
      </c>
      <c r="O167" s="276"/>
      <c r="P167" s="276"/>
      <c r="Q167" s="276">
        <v>-2722957.14</v>
      </c>
      <c r="R167" s="276">
        <v>4774273.9400000004</v>
      </c>
      <c r="S167" s="54">
        <v>1566895.61</v>
      </c>
      <c r="T167" s="54">
        <v>225525</v>
      </c>
      <c r="U167" s="54">
        <v>1232.92</v>
      </c>
      <c r="V167" s="54"/>
      <c r="W167" s="54">
        <v>1012189.5</v>
      </c>
      <c r="X167" s="54"/>
      <c r="Y167" s="54">
        <v>18900</v>
      </c>
      <c r="Z167" s="275">
        <v>1413013.5</v>
      </c>
      <c r="AA167" s="275"/>
      <c r="AB167" s="275"/>
      <c r="AC167" s="275">
        <v>15340</v>
      </c>
      <c r="AD167" s="275">
        <v>590498.34</v>
      </c>
      <c r="AE167" s="275">
        <v>250086.7</v>
      </c>
      <c r="AF167" s="275"/>
      <c r="AG167" s="275"/>
      <c r="AH167" s="275">
        <v>4120</v>
      </c>
    </row>
    <row r="168" spans="1:34" x14ac:dyDescent="0.2">
      <c r="A168" s="276" t="s">
        <v>1744</v>
      </c>
      <c r="B168" s="280">
        <v>399272.19</v>
      </c>
      <c r="C168" s="280">
        <v>42624.45</v>
      </c>
      <c r="D168" s="280">
        <v>50620.22</v>
      </c>
      <c r="E168" s="280"/>
      <c r="F168" s="276"/>
      <c r="G168" s="276">
        <v>980459.63</v>
      </c>
      <c r="H168" s="276">
        <v>502257.79</v>
      </c>
      <c r="I168" s="276"/>
      <c r="J168" s="276"/>
      <c r="K168" s="281">
        <v>2000</v>
      </c>
      <c r="L168" s="281">
        <v>48550</v>
      </c>
      <c r="M168" s="281"/>
      <c r="N168" s="281">
        <v>129.19999999999999</v>
      </c>
      <c r="O168" s="276"/>
      <c r="P168" s="276"/>
      <c r="Q168" s="276">
        <v>-1395646.91</v>
      </c>
      <c r="R168" s="276">
        <v>3320080.98</v>
      </c>
      <c r="S168" s="54">
        <v>874089.68</v>
      </c>
      <c r="T168" s="54">
        <v>120040</v>
      </c>
      <c r="U168" s="54">
        <v>653</v>
      </c>
      <c r="V168" s="54"/>
      <c r="W168" s="54">
        <v>1363756.5</v>
      </c>
      <c r="X168" s="54"/>
      <c r="Y168" s="54">
        <v>9900</v>
      </c>
      <c r="Z168" s="275">
        <v>1558116.5</v>
      </c>
      <c r="AA168" s="275"/>
      <c r="AB168" s="275"/>
      <c r="AC168" s="275">
        <v>14040</v>
      </c>
      <c r="AD168" s="275">
        <v>519822.44</v>
      </c>
      <c r="AE168" s="275">
        <v>222102.23</v>
      </c>
      <c r="AF168" s="275"/>
      <c r="AG168" s="275"/>
      <c r="AH168" s="275"/>
    </row>
    <row r="169" spans="1:34" x14ac:dyDescent="0.2">
      <c r="A169" s="276" t="s">
        <v>1745</v>
      </c>
      <c r="B169" s="280">
        <v>220705.22</v>
      </c>
      <c r="C169" s="280">
        <v>210209.56</v>
      </c>
      <c r="D169" s="280">
        <v>41688.44</v>
      </c>
      <c r="E169" s="280"/>
      <c r="F169" s="276"/>
      <c r="G169" s="276">
        <v>928192.74</v>
      </c>
      <c r="H169" s="276">
        <v>390924.48</v>
      </c>
      <c r="I169" s="276"/>
      <c r="J169" s="276"/>
      <c r="K169" s="281">
        <v>3500</v>
      </c>
      <c r="L169" s="281">
        <v>41012.660000000003</v>
      </c>
      <c r="M169" s="281"/>
      <c r="N169" s="281">
        <v>28.04</v>
      </c>
      <c r="O169" s="276"/>
      <c r="P169" s="276"/>
      <c r="Q169" s="276">
        <v>-438529.39</v>
      </c>
      <c r="R169" s="276">
        <v>2333757.04</v>
      </c>
      <c r="S169" s="54">
        <v>1062595.6299999999</v>
      </c>
      <c r="T169" s="54"/>
      <c r="U169" s="54">
        <v>425.24</v>
      </c>
      <c r="V169" s="54"/>
      <c r="W169" s="54">
        <v>979713</v>
      </c>
      <c r="X169" s="54"/>
      <c r="Y169" s="54">
        <v>38217.879999999997</v>
      </c>
      <c r="Z169" s="275">
        <v>1262223</v>
      </c>
      <c r="AA169" s="275"/>
      <c r="AB169" s="275"/>
      <c r="AC169" s="275">
        <v>7640</v>
      </c>
      <c r="AD169" s="275">
        <v>648855.98</v>
      </c>
      <c r="AE169" s="275">
        <v>200596.68</v>
      </c>
      <c r="AF169" s="275"/>
      <c r="AG169" s="275"/>
      <c r="AH169" s="275">
        <v>2700</v>
      </c>
    </row>
    <row r="170" spans="1:34" x14ac:dyDescent="0.2">
      <c r="A170" s="276" t="s">
        <v>1746</v>
      </c>
      <c r="B170" s="280">
        <v>1258221.83</v>
      </c>
      <c r="C170" s="280">
        <v>221850.43</v>
      </c>
      <c r="D170" s="280">
        <v>27820.18</v>
      </c>
      <c r="E170" s="280"/>
      <c r="F170" s="276"/>
      <c r="G170" s="276">
        <v>134429.68</v>
      </c>
      <c r="H170" s="276">
        <v>391813.65</v>
      </c>
      <c r="I170" s="276"/>
      <c r="J170" s="276"/>
      <c r="K170" s="281">
        <v>2940</v>
      </c>
      <c r="L170" s="281">
        <v>58053.27</v>
      </c>
      <c r="M170" s="281"/>
      <c r="N170" s="281"/>
      <c r="O170" s="276"/>
      <c r="P170" s="276"/>
      <c r="Q170" s="276">
        <v>-875209.87</v>
      </c>
      <c r="R170" s="276">
        <v>2500833.27</v>
      </c>
      <c r="S170" s="54">
        <v>2269473.67</v>
      </c>
      <c r="T170" s="54"/>
      <c r="U170" s="54">
        <v>1796.8</v>
      </c>
      <c r="V170" s="54"/>
      <c r="W170" s="54">
        <v>956655</v>
      </c>
      <c r="X170" s="54"/>
      <c r="Y170" s="54">
        <v>11900</v>
      </c>
      <c r="Z170" s="275">
        <v>1758745</v>
      </c>
      <c r="AA170" s="275"/>
      <c r="AB170" s="275"/>
      <c r="AC170" s="275">
        <v>7280</v>
      </c>
      <c r="AD170" s="275">
        <v>774232.77</v>
      </c>
      <c r="AE170" s="275">
        <v>139335.6</v>
      </c>
      <c r="AF170" s="275"/>
      <c r="AG170" s="275"/>
      <c r="AH170" s="275">
        <v>3380</v>
      </c>
    </row>
    <row r="171" spans="1:34" x14ac:dyDescent="0.2">
      <c r="A171" s="276" t="s">
        <v>1747</v>
      </c>
      <c r="B171" s="280">
        <v>2096786.1</v>
      </c>
      <c r="C171" s="280">
        <v>929626.09</v>
      </c>
      <c r="D171" s="280">
        <v>75068.92</v>
      </c>
      <c r="E171" s="280"/>
      <c r="F171" s="276"/>
      <c r="G171" s="276">
        <v>633332.34</v>
      </c>
      <c r="H171" s="276">
        <v>867286.3</v>
      </c>
      <c r="I171" s="276"/>
      <c r="J171" s="276"/>
      <c r="K171" s="281">
        <v>2900</v>
      </c>
      <c r="L171" s="281">
        <v>61813.06</v>
      </c>
      <c r="M171" s="281"/>
      <c r="N171" s="281">
        <v>0</v>
      </c>
      <c r="O171" s="276"/>
      <c r="P171" s="276"/>
      <c r="Q171" s="276">
        <v>1707129.44</v>
      </c>
      <c r="R171" s="276">
        <v>1757956.06</v>
      </c>
      <c r="S171" s="54">
        <v>2380402.4500000002</v>
      </c>
      <c r="T171" s="54">
        <v>204270</v>
      </c>
      <c r="U171" s="54">
        <v>3371.59</v>
      </c>
      <c r="V171" s="54"/>
      <c r="W171" s="54">
        <v>1495507.5</v>
      </c>
      <c r="X171" s="54"/>
      <c r="Y171" s="54">
        <v>158115.53</v>
      </c>
      <c r="Z171" s="275">
        <v>1837812.5</v>
      </c>
      <c r="AA171" s="275"/>
      <c r="AB171" s="275"/>
      <c r="AC171" s="275">
        <v>13280</v>
      </c>
      <c r="AD171" s="275">
        <v>741239.02</v>
      </c>
      <c r="AE171" s="275">
        <v>311934.36</v>
      </c>
      <c r="AF171" s="275"/>
      <c r="AG171" s="275"/>
      <c r="AH171" s="275">
        <v>21600</v>
      </c>
    </row>
    <row r="172" spans="1:34" x14ac:dyDescent="0.2">
      <c r="A172" s="276" t="s">
        <v>1748</v>
      </c>
      <c r="B172" s="280">
        <v>643325.86</v>
      </c>
      <c r="C172" s="280">
        <v>215634.75</v>
      </c>
      <c r="D172" s="280">
        <v>28087.09</v>
      </c>
      <c r="E172" s="280"/>
      <c r="F172" s="276"/>
      <c r="G172" s="276">
        <v>1009636.7</v>
      </c>
      <c r="H172" s="276">
        <v>186875.45</v>
      </c>
      <c r="I172" s="276"/>
      <c r="J172" s="276"/>
      <c r="K172" s="281">
        <v>3000</v>
      </c>
      <c r="L172" s="281">
        <v>57508.58</v>
      </c>
      <c r="M172" s="281"/>
      <c r="N172" s="281">
        <v>88.79</v>
      </c>
      <c r="O172" s="276"/>
      <c r="P172" s="276"/>
      <c r="Q172" s="276">
        <v>-312552.09000000003</v>
      </c>
      <c r="R172" s="276">
        <v>2321876.0699999998</v>
      </c>
      <c r="S172" s="54">
        <v>1139425.8700000001</v>
      </c>
      <c r="T172" s="54">
        <v>154800</v>
      </c>
      <c r="U172" s="54">
        <v>833.89</v>
      </c>
      <c r="V172" s="54"/>
      <c r="W172" s="54">
        <v>723303</v>
      </c>
      <c r="X172" s="54"/>
      <c r="Y172" s="54">
        <v>5400</v>
      </c>
      <c r="Z172" s="275">
        <v>918648</v>
      </c>
      <c r="AA172" s="275"/>
      <c r="AB172" s="275"/>
      <c r="AC172" s="275">
        <v>3600</v>
      </c>
      <c r="AD172" s="275">
        <v>785328.29</v>
      </c>
      <c r="AE172" s="275">
        <v>206195.97</v>
      </c>
      <c r="AF172" s="275"/>
      <c r="AG172" s="275"/>
      <c r="AH172" s="275"/>
    </row>
    <row r="173" spans="1:34" x14ac:dyDescent="0.2">
      <c r="A173" s="276" t="s">
        <v>1749</v>
      </c>
      <c r="B173" s="280">
        <v>728237.84</v>
      </c>
      <c r="C173" s="280">
        <v>508817.55</v>
      </c>
      <c r="D173" s="280">
        <v>28867.61</v>
      </c>
      <c r="E173" s="280"/>
      <c r="F173" s="276"/>
      <c r="G173" s="276">
        <v>501460.73</v>
      </c>
      <c r="H173" s="276">
        <v>211916.4</v>
      </c>
      <c r="I173" s="276"/>
      <c r="J173" s="276"/>
      <c r="K173" s="281">
        <v>4000</v>
      </c>
      <c r="L173" s="281">
        <v>63413.85</v>
      </c>
      <c r="M173" s="281"/>
      <c r="N173" s="281">
        <v>63.08</v>
      </c>
      <c r="O173" s="276"/>
      <c r="P173" s="276"/>
      <c r="Q173" s="276">
        <v>-971843.44</v>
      </c>
      <c r="R173" s="276">
        <v>2694098.62</v>
      </c>
      <c r="S173" s="54">
        <v>1627387.74</v>
      </c>
      <c r="T173" s="54">
        <v>35000</v>
      </c>
      <c r="U173" s="54">
        <v>1265.72</v>
      </c>
      <c r="V173" s="54"/>
      <c r="W173" s="54">
        <v>746581.5</v>
      </c>
      <c r="X173" s="54"/>
      <c r="Y173" s="54">
        <v>12600</v>
      </c>
      <c r="Z173" s="275">
        <v>1079859</v>
      </c>
      <c r="AA173" s="275"/>
      <c r="AB173" s="275"/>
      <c r="AC173" s="275">
        <v>13786</v>
      </c>
      <c r="AD173" s="275">
        <v>817352.34</v>
      </c>
      <c r="AE173" s="275">
        <v>171737.4</v>
      </c>
      <c r="AF173" s="275"/>
      <c r="AG173" s="275"/>
      <c r="AH173" s="275">
        <v>246.7</v>
      </c>
    </row>
    <row r="174" spans="1:34" x14ac:dyDescent="0.2">
      <c r="A174" s="276" t="s">
        <v>1789</v>
      </c>
      <c r="B174" s="280">
        <v>477719.45</v>
      </c>
      <c r="C174" s="280">
        <v>143284.75</v>
      </c>
      <c r="D174" s="280">
        <v>26491.9</v>
      </c>
      <c r="E174" s="280"/>
      <c r="F174" s="276"/>
      <c r="G174" s="276">
        <v>704047.48</v>
      </c>
      <c r="H174" s="276">
        <v>214253.52</v>
      </c>
      <c r="I174" s="276"/>
      <c r="J174" s="276"/>
      <c r="K174" s="281">
        <v>3500</v>
      </c>
      <c r="L174" s="281">
        <v>27780</v>
      </c>
      <c r="M174" s="281"/>
      <c r="N174" s="281"/>
      <c r="O174" s="276"/>
      <c r="P174" s="276"/>
      <c r="Q174" s="276">
        <v>-1198070.27</v>
      </c>
      <c r="R174" s="276">
        <v>2583494.75</v>
      </c>
      <c r="S174" s="54">
        <v>1061398.0900000001</v>
      </c>
      <c r="T174" s="54">
        <v>110000</v>
      </c>
      <c r="U174" s="54">
        <v>489.64</v>
      </c>
      <c r="V174" s="54"/>
      <c r="W174" s="54">
        <v>292761</v>
      </c>
      <c r="X174" s="54"/>
      <c r="Y174" s="54">
        <v>10800</v>
      </c>
      <c r="Z174" s="275">
        <v>633231</v>
      </c>
      <c r="AA174" s="275"/>
      <c r="AB174" s="275"/>
      <c r="AC174" s="275">
        <v>10840</v>
      </c>
      <c r="AD174" s="275">
        <v>458672.42</v>
      </c>
      <c r="AE174" s="275">
        <v>138420.69</v>
      </c>
      <c r="AF174" s="275"/>
      <c r="AG174" s="275"/>
      <c r="AH174" s="275"/>
    </row>
    <row r="175" spans="1:34" x14ac:dyDescent="0.2">
      <c r="A175" s="276" t="s">
        <v>1800</v>
      </c>
      <c r="B175" s="280">
        <v>367740.99</v>
      </c>
      <c r="C175" s="280">
        <v>38268.15</v>
      </c>
      <c r="D175" s="280">
        <v>51055.34</v>
      </c>
      <c r="E175" s="280"/>
      <c r="F175" s="276"/>
      <c r="G175" s="276">
        <v>1313527.92</v>
      </c>
      <c r="H175" s="276">
        <v>84586.68</v>
      </c>
      <c r="I175" s="276"/>
      <c r="J175" s="276"/>
      <c r="K175" s="281">
        <v>0</v>
      </c>
      <c r="L175" s="281">
        <v>30263.43</v>
      </c>
      <c r="M175" s="281"/>
      <c r="N175" s="281">
        <v>116.27</v>
      </c>
      <c r="O175" s="276"/>
      <c r="P175" s="276"/>
      <c r="Q175" s="276">
        <v>-1097429.02</v>
      </c>
      <c r="R175" s="276">
        <v>2913433.4</v>
      </c>
      <c r="S175" s="54">
        <v>745794.37</v>
      </c>
      <c r="T175" s="54">
        <v>107000</v>
      </c>
      <c r="U175" s="54">
        <v>382.76</v>
      </c>
      <c r="V175" s="54"/>
      <c r="W175" s="54">
        <v>487903.5</v>
      </c>
      <c r="X175" s="54"/>
      <c r="Y175" s="54">
        <v>18670.810000000001</v>
      </c>
      <c r="Z175" s="275">
        <v>637968.5</v>
      </c>
      <c r="AA175" s="275"/>
      <c r="AB175" s="275"/>
      <c r="AC175" s="275">
        <v>4980</v>
      </c>
      <c r="AD175" s="275">
        <v>420773.47</v>
      </c>
      <c r="AE175" s="275">
        <v>207647.47</v>
      </c>
      <c r="AF175" s="275"/>
      <c r="AG175" s="275"/>
      <c r="AH175" s="275">
        <v>9000</v>
      </c>
    </row>
    <row r="176" spans="1:34" x14ac:dyDescent="0.2">
      <c r="A176" s="276" t="s">
        <v>17</v>
      </c>
      <c r="B176" s="280">
        <v>981349.95</v>
      </c>
      <c r="C176" s="280">
        <v>39215.89</v>
      </c>
      <c r="D176" s="280">
        <v>122382.8</v>
      </c>
      <c r="E176" s="280"/>
      <c r="F176" s="276"/>
      <c r="G176" s="276">
        <v>1220688.77</v>
      </c>
      <c r="H176" s="276">
        <v>520306.4</v>
      </c>
      <c r="I176" s="276"/>
      <c r="J176" s="276"/>
      <c r="K176" s="281">
        <v>4455</v>
      </c>
      <c r="L176" s="281">
        <v>144941.45000000001</v>
      </c>
      <c r="M176" s="281">
        <v>34360</v>
      </c>
      <c r="N176" s="281">
        <v>140</v>
      </c>
      <c r="O176" s="276"/>
      <c r="P176" s="276"/>
      <c r="Q176" s="276">
        <v>1298180.72</v>
      </c>
      <c r="R176" s="276">
        <v>2535471.5499999998</v>
      </c>
      <c r="S176" s="54">
        <v>2183208.2599999998</v>
      </c>
      <c r="T176" s="54"/>
      <c r="U176" s="54">
        <v>2488.2399999999998</v>
      </c>
      <c r="V176" s="54"/>
      <c r="W176" s="54">
        <v>1424551</v>
      </c>
      <c r="X176" s="54"/>
      <c r="Y176" s="54">
        <v>82000</v>
      </c>
      <c r="Z176" s="275">
        <v>2490511</v>
      </c>
      <c r="AA176" s="275"/>
      <c r="AB176" s="275">
        <v>13650</v>
      </c>
      <c r="AC176" s="275"/>
      <c r="AD176" s="275">
        <v>1135766.21</v>
      </c>
      <c r="AE176" s="275">
        <v>292147.7</v>
      </c>
      <c r="AF176" s="275"/>
      <c r="AG176" s="275"/>
      <c r="AH176" s="275"/>
    </row>
    <row r="177" spans="1:34" x14ac:dyDescent="0.2">
      <c r="A177" s="276" t="s">
        <v>18</v>
      </c>
      <c r="B177" s="280">
        <v>476619.29</v>
      </c>
      <c r="C177" s="280">
        <v>64700</v>
      </c>
      <c r="D177" s="280">
        <v>353587.32</v>
      </c>
      <c r="E177" s="280"/>
      <c r="F177" s="276"/>
      <c r="G177" s="276">
        <v>401442.87</v>
      </c>
      <c r="H177" s="276">
        <v>506311.16</v>
      </c>
      <c r="I177" s="276"/>
      <c r="J177" s="276"/>
      <c r="K177" s="281">
        <v>3500</v>
      </c>
      <c r="L177" s="281">
        <v>103416.58</v>
      </c>
      <c r="M177" s="281">
        <v>26850</v>
      </c>
      <c r="N177" s="281"/>
      <c r="O177" s="276"/>
      <c r="P177" s="276"/>
      <c r="Q177" s="276">
        <v>-1914124.73</v>
      </c>
      <c r="R177" s="276">
        <v>3491897.05</v>
      </c>
      <c r="S177" s="54">
        <v>1632370.34</v>
      </c>
      <c r="T177" s="54"/>
      <c r="U177" s="54">
        <v>762.3</v>
      </c>
      <c r="V177" s="54"/>
      <c r="W177" s="54">
        <v>1039270.2</v>
      </c>
      <c r="X177" s="54"/>
      <c r="Y177" s="54">
        <v>58800</v>
      </c>
      <c r="Z177" s="275">
        <v>1677400.2</v>
      </c>
      <c r="AA177" s="275"/>
      <c r="AB177" s="275">
        <v>8210</v>
      </c>
      <c r="AC177" s="275"/>
      <c r="AD177" s="275">
        <v>637747.12</v>
      </c>
      <c r="AE177" s="275">
        <v>144991.24</v>
      </c>
      <c r="AF177" s="275"/>
      <c r="AG177" s="275"/>
      <c r="AH177" s="275"/>
    </row>
    <row r="178" spans="1:34" x14ac:dyDescent="0.2">
      <c r="A178" s="276" t="s">
        <v>1750</v>
      </c>
      <c r="B178" s="280">
        <v>498554.34</v>
      </c>
      <c r="C178" s="280">
        <v>52604.78</v>
      </c>
      <c r="D178" s="280">
        <v>151956.18</v>
      </c>
      <c r="E178" s="280"/>
      <c r="F178" s="276"/>
      <c r="G178" s="276">
        <v>9952395.3100000005</v>
      </c>
      <c r="H178" s="276">
        <v>3876828.1</v>
      </c>
      <c r="I178" s="276"/>
      <c r="J178" s="276"/>
      <c r="K178" s="281">
        <v>0</v>
      </c>
      <c r="L178" s="281">
        <v>88072.62</v>
      </c>
      <c r="M178" s="281"/>
      <c r="N178" s="281">
        <v>261.51</v>
      </c>
      <c r="O178" s="276"/>
      <c r="P178" s="276"/>
      <c r="Q178" s="276">
        <v>475423.34</v>
      </c>
      <c r="R178" s="276">
        <v>2917750.69</v>
      </c>
      <c r="S178" s="54">
        <v>1189347.26</v>
      </c>
      <c r="T178" s="54">
        <v>2476116.5699999998</v>
      </c>
      <c r="U178" s="54">
        <v>1695.21</v>
      </c>
      <c r="V178" s="54"/>
      <c r="W178" s="54">
        <v>2272806.5</v>
      </c>
      <c r="X178" s="54"/>
      <c r="Y178" s="54">
        <v>18762</v>
      </c>
      <c r="Z178" s="275">
        <v>3311934.5</v>
      </c>
      <c r="AA178" s="275"/>
      <c r="AB178" s="275">
        <v>6181</v>
      </c>
      <c r="AC178" s="275">
        <v>760</v>
      </c>
      <c r="AD178" s="275">
        <v>1283273.82</v>
      </c>
      <c r="AE178" s="275">
        <v>1519976.08</v>
      </c>
      <c r="AF178" s="275"/>
      <c r="AG178" s="275">
        <v>133888.31</v>
      </c>
      <c r="AH178" s="275"/>
    </row>
    <row r="179" spans="1:34" x14ac:dyDescent="0.2">
      <c r="A179" s="276" t="s">
        <v>19</v>
      </c>
      <c r="B179" s="280">
        <v>117379.98</v>
      </c>
      <c r="C179" s="280">
        <v>25403</v>
      </c>
      <c r="D179" s="280">
        <v>57918.91</v>
      </c>
      <c r="E179" s="280"/>
      <c r="F179" s="276"/>
      <c r="G179" s="276">
        <v>306197.15000000002</v>
      </c>
      <c r="H179" s="276">
        <v>404865.64</v>
      </c>
      <c r="I179" s="276"/>
      <c r="J179" s="276"/>
      <c r="K179" s="281">
        <v>2820</v>
      </c>
      <c r="L179" s="281">
        <v>167213.01</v>
      </c>
      <c r="M179" s="281"/>
      <c r="N179" s="281">
        <v>70000</v>
      </c>
      <c r="O179" s="276">
        <v>215000</v>
      </c>
      <c r="P179" s="276"/>
      <c r="Q179" s="276">
        <v>-2587530.27</v>
      </c>
      <c r="R179" s="276">
        <v>3101018.9</v>
      </c>
      <c r="S179" s="54">
        <v>1585261.88</v>
      </c>
      <c r="T179" s="54">
        <v>130000</v>
      </c>
      <c r="U179" s="54">
        <v>572.22</v>
      </c>
      <c r="V179" s="54"/>
      <c r="W179" s="54">
        <v>593204.5</v>
      </c>
      <c r="X179" s="54"/>
      <c r="Y179" s="54">
        <v>58800</v>
      </c>
      <c r="Z179" s="275">
        <v>1361034.5</v>
      </c>
      <c r="AA179" s="275"/>
      <c r="AB179" s="275">
        <v>4885</v>
      </c>
      <c r="AC179" s="275"/>
      <c r="AD179" s="275">
        <v>724151.04</v>
      </c>
      <c r="AE179" s="275">
        <v>196496.01</v>
      </c>
      <c r="AF179" s="275"/>
      <c r="AG179" s="275"/>
      <c r="AH179" s="275"/>
    </row>
    <row r="180" spans="1:34" x14ac:dyDescent="0.2">
      <c r="A180" s="276" t="s">
        <v>20</v>
      </c>
      <c r="B180" s="280">
        <v>338143.22</v>
      </c>
      <c r="C180" s="280">
        <v>33579.360000000001</v>
      </c>
      <c r="D180" s="280">
        <v>212364.28</v>
      </c>
      <c r="E180" s="280"/>
      <c r="F180" s="276"/>
      <c r="G180" s="276">
        <v>127399</v>
      </c>
      <c r="H180" s="276">
        <v>665826.49</v>
      </c>
      <c r="I180" s="276"/>
      <c r="J180" s="276"/>
      <c r="K180" s="281">
        <v>0</v>
      </c>
      <c r="L180" s="281">
        <v>108038.12</v>
      </c>
      <c r="M180" s="281">
        <v>70000</v>
      </c>
      <c r="N180" s="281">
        <v>417.32</v>
      </c>
      <c r="O180" s="276"/>
      <c r="P180" s="276"/>
      <c r="Q180" s="276">
        <v>1804623.59</v>
      </c>
      <c r="R180" s="276">
        <v>254405.43</v>
      </c>
      <c r="S180" s="54">
        <v>1142413.3600000001</v>
      </c>
      <c r="T180" s="54"/>
      <c r="U180" s="54">
        <v>1639.17</v>
      </c>
      <c r="V180" s="54"/>
      <c r="W180" s="54">
        <v>1421940.7</v>
      </c>
      <c r="X180" s="54"/>
      <c r="Y180" s="54">
        <v>62000</v>
      </c>
      <c r="Z180" s="275">
        <v>1869440.7</v>
      </c>
      <c r="AA180" s="275"/>
      <c r="AB180" s="275">
        <v>1100</v>
      </c>
      <c r="AC180" s="275"/>
      <c r="AD180" s="275">
        <v>448628.69</v>
      </c>
      <c r="AE180" s="275">
        <v>286152.33</v>
      </c>
      <c r="AF180" s="275"/>
      <c r="AG180" s="275"/>
      <c r="AH180" s="275"/>
    </row>
    <row r="181" spans="1:34" x14ac:dyDescent="0.2">
      <c r="A181" s="276" t="s">
        <v>21</v>
      </c>
      <c r="B181" s="280">
        <v>223535.26</v>
      </c>
      <c r="C181" s="280">
        <v>36085</v>
      </c>
      <c r="D181" s="280">
        <v>81497.149999999994</v>
      </c>
      <c r="E181" s="280"/>
      <c r="F181" s="276"/>
      <c r="G181" s="276">
        <v>1454836.03</v>
      </c>
      <c r="H181" s="276">
        <v>331270.46000000002</v>
      </c>
      <c r="I181" s="276"/>
      <c r="J181" s="276"/>
      <c r="K181" s="281">
        <v>154500</v>
      </c>
      <c r="L181" s="281">
        <v>149002.5</v>
      </c>
      <c r="M181" s="281">
        <v>24000</v>
      </c>
      <c r="N181" s="281"/>
      <c r="O181" s="276"/>
      <c r="P181" s="276"/>
      <c r="Q181" s="276">
        <v>-1721810.65</v>
      </c>
      <c r="R181" s="276">
        <v>4470863.96</v>
      </c>
      <c r="S181" s="54">
        <v>1503236.14</v>
      </c>
      <c r="T181" s="54"/>
      <c r="U181" s="54">
        <v>1066.98</v>
      </c>
      <c r="V181" s="54"/>
      <c r="W181" s="54">
        <v>1635035.3</v>
      </c>
      <c r="X181" s="54"/>
      <c r="Y181" s="54">
        <v>62000</v>
      </c>
      <c r="Z181" s="275">
        <v>2338475.2999999998</v>
      </c>
      <c r="AA181" s="275"/>
      <c r="AB181" s="275">
        <v>10040</v>
      </c>
      <c r="AC181" s="275"/>
      <c r="AD181" s="275">
        <v>789715.2</v>
      </c>
      <c r="AE181" s="275">
        <v>305368.27</v>
      </c>
      <c r="AF181" s="275"/>
      <c r="AG181" s="275"/>
      <c r="AH181" s="275"/>
    </row>
    <row r="182" spans="1:34" x14ac:dyDescent="0.2">
      <c r="A182" s="276" t="s">
        <v>22</v>
      </c>
      <c r="B182" s="280">
        <v>398563.35</v>
      </c>
      <c r="C182" s="280">
        <v>35861.25</v>
      </c>
      <c r="D182" s="280">
        <v>122203.31</v>
      </c>
      <c r="E182" s="280"/>
      <c r="F182" s="276"/>
      <c r="G182" s="276">
        <v>427339</v>
      </c>
      <c r="H182" s="276">
        <v>583141.57999999996</v>
      </c>
      <c r="I182" s="276"/>
      <c r="J182" s="276"/>
      <c r="K182" s="281">
        <v>16800</v>
      </c>
      <c r="L182" s="281">
        <v>127648.46</v>
      </c>
      <c r="M182" s="281">
        <v>68000</v>
      </c>
      <c r="N182" s="281">
        <v>5253.13</v>
      </c>
      <c r="O182" s="276"/>
      <c r="P182" s="276"/>
      <c r="Q182" s="276">
        <v>379742.85</v>
      </c>
      <c r="R182" s="276">
        <v>1315785.06</v>
      </c>
      <c r="S182" s="54">
        <v>982438.15</v>
      </c>
      <c r="T182" s="54">
        <v>17000</v>
      </c>
      <c r="U182" s="54">
        <v>1309</v>
      </c>
      <c r="V182" s="54"/>
      <c r="W182" s="54">
        <v>1925333.2</v>
      </c>
      <c r="X182" s="54"/>
      <c r="Y182" s="54">
        <v>45950</v>
      </c>
      <c r="Z182" s="275">
        <v>2416987.2000000002</v>
      </c>
      <c r="AA182" s="275"/>
      <c r="AB182" s="275">
        <v>15880</v>
      </c>
      <c r="AC182" s="275"/>
      <c r="AD182" s="275">
        <v>741173.93</v>
      </c>
      <c r="AE182" s="275">
        <v>22863.48</v>
      </c>
      <c r="AF182" s="275"/>
      <c r="AG182" s="275"/>
      <c r="AH182" s="275"/>
    </row>
    <row r="183" spans="1:34" x14ac:dyDescent="0.2">
      <c r="A183" s="276" t="s">
        <v>23</v>
      </c>
      <c r="B183" s="280">
        <v>480433.93</v>
      </c>
      <c r="C183" s="280">
        <v>8744</v>
      </c>
      <c r="D183" s="280">
        <v>236413.53</v>
      </c>
      <c r="E183" s="280"/>
      <c r="F183" s="276"/>
      <c r="G183" s="276">
        <v>988621.8</v>
      </c>
      <c r="H183" s="276">
        <v>451247.73</v>
      </c>
      <c r="I183" s="276"/>
      <c r="J183" s="276"/>
      <c r="K183" s="281">
        <v>1240</v>
      </c>
      <c r="L183" s="281">
        <v>111257.51</v>
      </c>
      <c r="M183" s="281">
        <v>10000</v>
      </c>
      <c r="N183" s="281">
        <v>97887.54</v>
      </c>
      <c r="O183" s="276"/>
      <c r="P183" s="276"/>
      <c r="Q183" s="276">
        <v>1125553.99</v>
      </c>
      <c r="R183" s="276">
        <v>1137972.49</v>
      </c>
      <c r="S183" s="54">
        <v>1472988.85</v>
      </c>
      <c r="T183" s="54">
        <v>118290</v>
      </c>
      <c r="U183" s="54">
        <v>944.5</v>
      </c>
      <c r="V183" s="54"/>
      <c r="W183" s="54">
        <v>1254571.1000000001</v>
      </c>
      <c r="X183" s="54"/>
      <c r="Y183" s="54">
        <v>66000</v>
      </c>
      <c r="Z183" s="275">
        <v>1964931.1</v>
      </c>
      <c r="AA183" s="275"/>
      <c r="AB183" s="275">
        <v>15282</v>
      </c>
      <c r="AC183" s="275"/>
      <c r="AD183" s="275">
        <v>895402.27</v>
      </c>
      <c r="AE183" s="275">
        <v>271174.19</v>
      </c>
      <c r="AF183" s="275"/>
      <c r="AG183" s="275"/>
      <c r="AH183" s="275"/>
    </row>
    <row r="184" spans="1:34" x14ac:dyDescent="0.2">
      <c r="A184" s="276" t="s">
        <v>24</v>
      </c>
      <c r="B184" s="280">
        <v>772336</v>
      </c>
      <c r="C184" s="280">
        <v>64873</v>
      </c>
      <c r="D184" s="280">
        <v>138596.32999999999</v>
      </c>
      <c r="E184" s="280"/>
      <c r="F184" s="276"/>
      <c r="G184" s="276">
        <v>1955859.39</v>
      </c>
      <c r="H184" s="276">
        <v>822480.73</v>
      </c>
      <c r="I184" s="276"/>
      <c r="J184" s="276"/>
      <c r="K184" s="281">
        <v>4000</v>
      </c>
      <c r="L184" s="281">
        <v>130956.55</v>
      </c>
      <c r="M184" s="281">
        <v>220525</v>
      </c>
      <c r="N184" s="281">
        <v>229.7</v>
      </c>
      <c r="O184" s="276"/>
      <c r="P184" s="276"/>
      <c r="Q184" s="276">
        <v>1446834.83</v>
      </c>
      <c r="R184" s="276">
        <v>1899168.01</v>
      </c>
      <c r="S184" s="54">
        <v>2664714.66</v>
      </c>
      <c r="T184" s="54"/>
      <c r="U184" s="54">
        <v>1725.06</v>
      </c>
      <c r="V184" s="54"/>
      <c r="W184" s="54">
        <v>1022908.3</v>
      </c>
      <c r="X184" s="54"/>
      <c r="Y184" s="54">
        <v>566600</v>
      </c>
      <c r="Z184" s="275">
        <v>1937448.3</v>
      </c>
      <c r="AA184" s="275"/>
      <c r="AB184" s="275">
        <v>19700</v>
      </c>
      <c r="AC184" s="275"/>
      <c r="AD184" s="275">
        <v>846186.35</v>
      </c>
      <c r="AE184" s="275">
        <v>414683.32</v>
      </c>
      <c r="AF184" s="275"/>
      <c r="AG184" s="275"/>
      <c r="AH184" s="275"/>
    </row>
    <row r="185" spans="1:34" x14ac:dyDescent="0.2">
      <c r="A185" s="276" t="s">
        <v>25</v>
      </c>
      <c r="B185" s="280">
        <v>114239.35</v>
      </c>
      <c r="C185" s="280">
        <v>20730.259999999998</v>
      </c>
      <c r="D185" s="280">
        <v>177937.84</v>
      </c>
      <c r="E185" s="280"/>
      <c r="F185" s="276"/>
      <c r="G185" s="276">
        <v>909203.19</v>
      </c>
      <c r="H185" s="276">
        <v>322098.3</v>
      </c>
      <c r="I185" s="276"/>
      <c r="J185" s="276"/>
      <c r="K185" s="281">
        <v>5900</v>
      </c>
      <c r="L185" s="281">
        <v>120689.99</v>
      </c>
      <c r="M185" s="281">
        <v>20000</v>
      </c>
      <c r="N185" s="281">
        <v>0</v>
      </c>
      <c r="O185" s="276"/>
      <c r="P185" s="276"/>
      <c r="Q185" s="276">
        <v>-1884712.69</v>
      </c>
      <c r="R185" s="276">
        <v>4128965.53</v>
      </c>
      <c r="S185" s="54">
        <v>1266289.47</v>
      </c>
      <c r="T185" s="54"/>
      <c r="U185" s="54">
        <v>1039.26</v>
      </c>
      <c r="V185" s="54"/>
      <c r="W185" s="54">
        <v>731570.6</v>
      </c>
      <c r="X185" s="54"/>
      <c r="Y185" s="54">
        <v>70600</v>
      </c>
      <c r="Z185" s="275">
        <v>1340475.45</v>
      </c>
      <c r="AA185" s="275"/>
      <c r="AB185" s="275">
        <v>11690</v>
      </c>
      <c r="AC185" s="275"/>
      <c r="AD185" s="275">
        <v>997301.48</v>
      </c>
      <c r="AE185" s="275">
        <v>171246.14</v>
      </c>
      <c r="AF185" s="275"/>
      <c r="AG185" s="275">
        <v>7833.71</v>
      </c>
      <c r="AH185" s="275"/>
    </row>
    <row r="186" spans="1:34" x14ac:dyDescent="0.2">
      <c r="A186" s="276" t="s">
        <v>26</v>
      </c>
      <c r="B186" s="280">
        <v>355987.4</v>
      </c>
      <c r="C186" s="280">
        <v>19391.580000000002</v>
      </c>
      <c r="D186" s="280">
        <v>173664.69</v>
      </c>
      <c r="E186" s="280"/>
      <c r="F186" s="276"/>
      <c r="G186" s="276">
        <v>290896.96000000002</v>
      </c>
      <c r="H186" s="276">
        <v>628616.79</v>
      </c>
      <c r="I186" s="276"/>
      <c r="J186" s="276"/>
      <c r="K186" s="281">
        <v>3100</v>
      </c>
      <c r="L186" s="281">
        <v>99234.6</v>
      </c>
      <c r="M186" s="281">
        <v>94900</v>
      </c>
      <c r="N186" s="281">
        <v>29.91</v>
      </c>
      <c r="O186" s="276"/>
      <c r="P186" s="276"/>
      <c r="Q186" s="276">
        <v>-209865.96</v>
      </c>
      <c r="R186" s="276">
        <v>1898710.57</v>
      </c>
      <c r="S186" s="54">
        <v>1271841.1000000001</v>
      </c>
      <c r="T186" s="54"/>
      <c r="U186" s="54">
        <v>772.65</v>
      </c>
      <c r="V186" s="54"/>
      <c r="W186" s="54">
        <v>1737312.7</v>
      </c>
      <c r="X186" s="54"/>
      <c r="Y186" s="54">
        <v>521800</v>
      </c>
      <c r="Z186" s="275">
        <v>2372662.7000000002</v>
      </c>
      <c r="AA186" s="275"/>
      <c r="AB186" s="275">
        <v>24690</v>
      </c>
      <c r="AC186" s="275"/>
      <c r="AD186" s="275">
        <v>620915.34</v>
      </c>
      <c r="AE186" s="275">
        <v>360554.8</v>
      </c>
      <c r="AF186" s="275"/>
      <c r="AG186" s="275"/>
      <c r="AH186" s="275"/>
    </row>
    <row r="187" spans="1:34" x14ac:dyDescent="0.2">
      <c r="A187" s="276" t="s">
        <v>27</v>
      </c>
      <c r="B187" s="280">
        <v>249662.34</v>
      </c>
      <c r="C187" s="280">
        <v>30654.9</v>
      </c>
      <c r="D187" s="280">
        <v>36060.620000000003</v>
      </c>
      <c r="E187" s="280"/>
      <c r="F187" s="276"/>
      <c r="G187" s="276">
        <v>263484.63</v>
      </c>
      <c r="H187" s="276">
        <v>815915.09</v>
      </c>
      <c r="I187" s="276"/>
      <c r="J187" s="276"/>
      <c r="K187" s="281">
        <v>3000</v>
      </c>
      <c r="L187" s="281">
        <v>102990.43</v>
      </c>
      <c r="M187" s="281">
        <v>2400</v>
      </c>
      <c r="N187" s="281">
        <v>66870</v>
      </c>
      <c r="O187" s="276"/>
      <c r="P187" s="276"/>
      <c r="Q187" s="276">
        <v>-865837.99</v>
      </c>
      <c r="R187" s="276">
        <v>2242933.0699999998</v>
      </c>
      <c r="S187" s="54">
        <v>1192379.8899999999</v>
      </c>
      <c r="T187" s="54"/>
      <c r="U187" s="54">
        <v>866.69</v>
      </c>
      <c r="V187" s="54"/>
      <c r="W187" s="54">
        <v>1540740.1</v>
      </c>
      <c r="X187" s="54"/>
      <c r="Y187" s="54">
        <v>60800</v>
      </c>
      <c r="Z187" s="275">
        <v>2100460.1</v>
      </c>
      <c r="AA187" s="275"/>
      <c r="AB187" s="275">
        <v>13370</v>
      </c>
      <c r="AC187" s="275"/>
      <c r="AD187" s="275">
        <v>593828.67000000004</v>
      </c>
      <c r="AE187" s="275">
        <v>203927.94</v>
      </c>
      <c r="AF187" s="275"/>
      <c r="AG187" s="275">
        <v>18185.900000000001</v>
      </c>
      <c r="AH187" s="275"/>
    </row>
    <row r="188" spans="1:34" x14ac:dyDescent="0.2">
      <c r="A188" s="276" t="s">
        <v>1792</v>
      </c>
      <c r="B188" s="280">
        <v>68015.13</v>
      </c>
      <c r="C188" s="280">
        <v>11292</v>
      </c>
      <c r="D188" s="280">
        <v>103603.82</v>
      </c>
      <c r="E188" s="280"/>
      <c r="F188" s="276"/>
      <c r="G188" s="276">
        <v>970812.49</v>
      </c>
      <c r="H188" s="276">
        <v>454663.17</v>
      </c>
      <c r="I188" s="276"/>
      <c r="J188" s="276"/>
      <c r="K188" s="281">
        <v>9025</v>
      </c>
      <c r="L188" s="281">
        <v>91273.36</v>
      </c>
      <c r="M188" s="281"/>
      <c r="N188" s="281">
        <v>0</v>
      </c>
      <c r="O188" s="276"/>
      <c r="P188" s="276"/>
      <c r="Q188" s="276">
        <v>-1547491.15</v>
      </c>
      <c r="R188" s="276">
        <v>3605471.06</v>
      </c>
      <c r="S188" s="54">
        <v>1521987.74</v>
      </c>
      <c r="T188" s="54"/>
      <c r="U188" s="54">
        <v>888.05</v>
      </c>
      <c r="V188" s="54"/>
      <c r="W188" s="54">
        <v>883710</v>
      </c>
      <c r="X188" s="54"/>
      <c r="Y188" s="54">
        <v>2000</v>
      </c>
      <c r="Z188" s="275">
        <v>1508360</v>
      </c>
      <c r="AA188" s="275"/>
      <c r="AB188" s="275">
        <v>12380</v>
      </c>
      <c r="AC188" s="275"/>
      <c r="AD188" s="275">
        <v>551654.15</v>
      </c>
      <c r="AE188" s="275">
        <v>250584.18</v>
      </c>
      <c r="AF188" s="275"/>
      <c r="AG188" s="275"/>
      <c r="AH188" s="275"/>
    </row>
    <row r="189" spans="1:34" x14ac:dyDescent="0.2">
      <c r="A189" s="276" t="s">
        <v>29</v>
      </c>
      <c r="B189" s="280">
        <v>103277.46</v>
      </c>
      <c r="C189" s="280">
        <v>260679.66</v>
      </c>
      <c r="D189" s="280">
        <v>218367.02</v>
      </c>
      <c r="E189" s="280"/>
      <c r="F189" s="276"/>
      <c r="G189" s="276">
        <v>2267131.79</v>
      </c>
      <c r="H189" s="276">
        <v>372261.45</v>
      </c>
      <c r="I189" s="276"/>
      <c r="J189" s="276"/>
      <c r="K189" s="281">
        <v>3500</v>
      </c>
      <c r="L189" s="281">
        <v>95483.14</v>
      </c>
      <c r="M189" s="281"/>
      <c r="N189" s="281">
        <v>46000</v>
      </c>
      <c r="O189" s="276"/>
      <c r="P189" s="276"/>
      <c r="Q189" s="276">
        <v>200289.86</v>
      </c>
      <c r="R189" s="276">
        <v>3600900</v>
      </c>
      <c r="S189" s="54">
        <v>1101896.6200000001</v>
      </c>
      <c r="T189" s="54"/>
      <c r="U189" s="54">
        <v>876.79</v>
      </c>
      <c r="V189" s="54"/>
      <c r="W189" s="54">
        <v>1125819.5</v>
      </c>
      <c r="X189" s="54"/>
      <c r="Y189" s="54">
        <v>106700</v>
      </c>
      <c r="Z189" s="275">
        <v>1750599.5</v>
      </c>
      <c r="AA189" s="275"/>
      <c r="AB189" s="275">
        <v>16364</v>
      </c>
      <c r="AC189" s="275"/>
      <c r="AD189" s="275">
        <v>831495.46</v>
      </c>
      <c r="AE189" s="275">
        <v>339476.39</v>
      </c>
      <c r="AF189" s="275"/>
      <c r="AG189" s="275"/>
      <c r="AH189" s="275"/>
    </row>
    <row r="190" spans="1:34" x14ac:dyDescent="0.2">
      <c r="A190" s="276" t="s">
        <v>1751</v>
      </c>
      <c r="B190" s="280">
        <v>418075.1</v>
      </c>
      <c r="C190" s="280">
        <v>9926</v>
      </c>
      <c r="D190" s="280">
        <v>76035.31</v>
      </c>
      <c r="E190" s="280"/>
      <c r="F190" s="276"/>
      <c r="G190" s="276">
        <v>886300.23</v>
      </c>
      <c r="H190" s="276">
        <v>6555.11</v>
      </c>
      <c r="I190" s="276"/>
      <c r="J190" s="276"/>
      <c r="K190" s="281"/>
      <c r="L190" s="281">
        <v>92087</v>
      </c>
      <c r="M190" s="281"/>
      <c r="N190" s="281">
        <v>3778.04</v>
      </c>
      <c r="O190" s="276"/>
      <c r="P190" s="276"/>
      <c r="Q190" s="276">
        <v>204160.99</v>
      </c>
      <c r="R190" s="276">
        <v>2938659.03</v>
      </c>
      <c r="S190" s="54">
        <v>1000248.35</v>
      </c>
      <c r="T190" s="54">
        <v>305050</v>
      </c>
      <c r="U190" s="54">
        <v>520.87</v>
      </c>
      <c r="V190" s="54"/>
      <c r="W190" s="54">
        <v>1146810</v>
      </c>
      <c r="X190" s="54"/>
      <c r="Y190" s="54">
        <v>87485</v>
      </c>
      <c r="Z190" s="275">
        <v>1538065</v>
      </c>
      <c r="AA190" s="275"/>
      <c r="AB190" s="275"/>
      <c r="AC190" s="275"/>
      <c r="AD190" s="275">
        <v>446989.09</v>
      </c>
      <c r="AE190" s="275">
        <v>201063.51</v>
      </c>
      <c r="AF190" s="275"/>
      <c r="AG190" s="275"/>
      <c r="AH190" s="275">
        <v>4875</v>
      </c>
    </row>
    <row r="191" spans="1:34" x14ac:dyDescent="0.2">
      <c r="A191" s="276" t="s">
        <v>1752</v>
      </c>
      <c r="B191" s="280">
        <v>110903.44</v>
      </c>
      <c r="C191" s="280">
        <v>0</v>
      </c>
      <c r="D191" s="280">
        <v>173484.18</v>
      </c>
      <c r="E191" s="280"/>
      <c r="F191" s="276"/>
      <c r="G191" s="276">
        <v>1802897.03</v>
      </c>
      <c r="H191" s="276">
        <v>608957.04</v>
      </c>
      <c r="I191" s="276"/>
      <c r="J191" s="276"/>
      <c r="K191" s="281"/>
      <c r="L191" s="281">
        <v>39219.910000000003</v>
      </c>
      <c r="M191" s="281"/>
      <c r="N191" s="281">
        <v>912.5</v>
      </c>
      <c r="O191" s="276"/>
      <c r="P191" s="276"/>
      <c r="Q191" s="276">
        <v>1300</v>
      </c>
      <c r="R191" s="276">
        <v>309271.51</v>
      </c>
      <c r="S191" s="54">
        <v>842413.05</v>
      </c>
      <c r="T191" s="54"/>
      <c r="U191" s="54">
        <v>249.62</v>
      </c>
      <c r="V191" s="54"/>
      <c r="W191" s="54">
        <v>1307725.6200000001</v>
      </c>
      <c r="X191" s="54"/>
      <c r="Y191" s="54">
        <v>169000</v>
      </c>
      <c r="Z191" s="275">
        <v>1701809.62</v>
      </c>
      <c r="AA191" s="275"/>
      <c r="AB191" s="275"/>
      <c r="AC191" s="275"/>
      <c r="AD191" s="275">
        <v>502715.46</v>
      </c>
      <c r="AE191" s="275">
        <v>39293.96</v>
      </c>
      <c r="AF191" s="275"/>
      <c r="AG191" s="275"/>
      <c r="AH191" s="275"/>
    </row>
    <row r="192" spans="1:34" x14ac:dyDescent="0.2">
      <c r="A192" s="276" t="s">
        <v>1753</v>
      </c>
      <c r="B192" s="280">
        <v>558204.54</v>
      </c>
      <c r="C192" s="280">
        <v>0</v>
      </c>
      <c r="D192" s="280">
        <v>95435.36</v>
      </c>
      <c r="E192" s="280"/>
      <c r="F192" s="276"/>
      <c r="G192" s="276">
        <v>2808374.99</v>
      </c>
      <c r="H192" s="276">
        <v>331026.5</v>
      </c>
      <c r="I192" s="276"/>
      <c r="J192" s="276"/>
      <c r="K192" s="281"/>
      <c r="L192" s="281">
        <v>122134</v>
      </c>
      <c r="M192" s="281"/>
      <c r="N192" s="281">
        <v>8080</v>
      </c>
      <c r="O192" s="276"/>
      <c r="P192" s="276"/>
      <c r="Q192" s="276">
        <v>17993.09</v>
      </c>
      <c r="R192" s="276">
        <v>2920045.89</v>
      </c>
      <c r="S192" s="54">
        <v>1360600.91</v>
      </c>
      <c r="T192" s="54">
        <v>326200</v>
      </c>
      <c r="U192" s="54">
        <v>429.77</v>
      </c>
      <c r="V192" s="54"/>
      <c r="W192" s="54">
        <v>1563555</v>
      </c>
      <c r="X192" s="54"/>
      <c r="Y192" s="54">
        <v>80000</v>
      </c>
      <c r="Z192" s="275">
        <v>2126235</v>
      </c>
      <c r="AA192" s="275"/>
      <c r="AB192" s="275"/>
      <c r="AC192" s="275"/>
      <c r="AD192" s="275">
        <v>717535.05</v>
      </c>
      <c r="AE192" s="275">
        <v>392056.99</v>
      </c>
      <c r="AF192" s="275"/>
      <c r="AG192" s="275"/>
      <c r="AH192" s="275"/>
    </row>
    <row r="193" spans="1:34" x14ac:dyDescent="0.2">
      <c r="A193" s="276" t="s">
        <v>1754</v>
      </c>
      <c r="B193" s="280">
        <v>389689.37</v>
      </c>
      <c r="C193" s="280">
        <v>5489</v>
      </c>
      <c r="D193" s="280">
        <v>69464.14</v>
      </c>
      <c r="E193" s="280"/>
      <c r="F193" s="276"/>
      <c r="G193" s="276">
        <v>548086.66</v>
      </c>
      <c r="H193" s="276">
        <v>437571.39</v>
      </c>
      <c r="I193" s="276"/>
      <c r="J193" s="276"/>
      <c r="K193" s="281">
        <v>2000</v>
      </c>
      <c r="L193" s="281">
        <v>36870</v>
      </c>
      <c r="M193" s="281"/>
      <c r="N193" s="281">
        <v>6.9</v>
      </c>
      <c r="O193" s="276"/>
      <c r="P193" s="276"/>
      <c r="Q193" s="276">
        <v>-1337693.8600000001</v>
      </c>
      <c r="R193" s="276">
        <v>2662416.9900000002</v>
      </c>
      <c r="S193" s="54">
        <v>1024321.53</v>
      </c>
      <c r="T193" s="54"/>
      <c r="U193" s="54">
        <v>586.15</v>
      </c>
      <c r="V193" s="54"/>
      <c r="W193" s="54">
        <v>652780</v>
      </c>
      <c r="X193" s="54"/>
      <c r="Y193" s="54">
        <v>76140</v>
      </c>
      <c r="Z193" s="275">
        <v>1030840</v>
      </c>
      <c r="AA193" s="275"/>
      <c r="AB193" s="275">
        <v>4000</v>
      </c>
      <c r="AC193" s="275">
        <v>1570</v>
      </c>
      <c r="AD193" s="275">
        <v>458625.33</v>
      </c>
      <c r="AE193" s="275">
        <v>124442.82</v>
      </c>
      <c r="AF193" s="275"/>
      <c r="AG193" s="275"/>
      <c r="AH193" s="275"/>
    </row>
    <row r="194" spans="1:34" x14ac:dyDescent="0.2">
      <c r="A194" s="276" t="s">
        <v>1755</v>
      </c>
      <c r="B194" s="280">
        <v>756267.79</v>
      </c>
      <c r="C194" s="280">
        <v>1253</v>
      </c>
      <c r="D194" s="280">
        <v>33711.879999999997</v>
      </c>
      <c r="E194" s="280"/>
      <c r="F194" s="276"/>
      <c r="G194" s="276">
        <v>377150</v>
      </c>
      <c r="H194" s="276">
        <v>227279.31</v>
      </c>
      <c r="I194" s="276"/>
      <c r="J194" s="276"/>
      <c r="K194" s="281">
        <v>500</v>
      </c>
      <c r="L194" s="281">
        <v>37681.99</v>
      </c>
      <c r="M194" s="281"/>
      <c r="N194" s="281">
        <v>4.9000000000000004</v>
      </c>
      <c r="O194" s="276"/>
      <c r="P194" s="276"/>
      <c r="Q194" s="276"/>
      <c r="R194" s="276">
        <v>2577037.9500000002</v>
      </c>
      <c r="S194" s="54">
        <v>1084456.02</v>
      </c>
      <c r="T194" s="54"/>
      <c r="U194" s="54">
        <v>1018.48</v>
      </c>
      <c r="V194" s="54"/>
      <c r="W194" s="54">
        <v>372456</v>
      </c>
      <c r="X194" s="54"/>
      <c r="Y194" s="54">
        <v>42750</v>
      </c>
      <c r="Z194" s="275">
        <v>823688</v>
      </c>
      <c r="AA194" s="275"/>
      <c r="AB194" s="275">
        <v>4000</v>
      </c>
      <c r="AC194" s="275">
        <v>2090</v>
      </c>
      <c r="AD194" s="275">
        <v>377912.53</v>
      </c>
      <c r="AE194" s="275">
        <v>141280.82999999999</v>
      </c>
      <c r="AF194" s="275"/>
      <c r="AG194" s="275"/>
      <c r="AH194" s="275">
        <v>7383</v>
      </c>
    </row>
    <row r="195" spans="1:34" x14ac:dyDescent="0.2">
      <c r="A195" s="276" t="s">
        <v>1756</v>
      </c>
      <c r="B195" s="280">
        <v>861153.69</v>
      </c>
      <c r="C195" s="280">
        <v>24349</v>
      </c>
      <c r="D195" s="280">
        <v>61370.32</v>
      </c>
      <c r="E195" s="280"/>
      <c r="F195" s="276"/>
      <c r="G195" s="276">
        <v>878499.44</v>
      </c>
      <c r="H195" s="276">
        <v>735443.35</v>
      </c>
      <c r="I195" s="276"/>
      <c r="J195" s="276"/>
      <c r="K195" s="281"/>
      <c r="L195" s="281">
        <v>26425</v>
      </c>
      <c r="M195" s="281"/>
      <c r="N195" s="281">
        <v>68946</v>
      </c>
      <c r="O195" s="276"/>
      <c r="P195" s="276"/>
      <c r="Q195" s="276">
        <v>175746.39</v>
      </c>
      <c r="R195" s="276">
        <v>2987149.95</v>
      </c>
      <c r="S195" s="54">
        <v>892640.77</v>
      </c>
      <c r="T195" s="54">
        <v>81860</v>
      </c>
      <c r="U195" s="54">
        <v>1400.94</v>
      </c>
      <c r="V195" s="54"/>
      <c r="W195" s="54">
        <v>610290</v>
      </c>
      <c r="X195" s="54"/>
      <c r="Y195" s="54">
        <v>89600</v>
      </c>
      <c r="Z195" s="275">
        <v>1076060</v>
      </c>
      <c r="AA195" s="275"/>
      <c r="AB195" s="275"/>
      <c r="AC195" s="275"/>
      <c r="AD195" s="275">
        <v>595869.62</v>
      </c>
      <c r="AE195" s="275">
        <v>286021.67</v>
      </c>
      <c r="AF195" s="275"/>
      <c r="AG195" s="275"/>
      <c r="AH195" s="275"/>
    </row>
    <row r="196" spans="1:34" x14ac:dyDescent="0.2">
      <c r="A196" s="276" t="s">
        <v>1757</v>
      </c>
      <c r="B196" s="280">
        <v>963408.59</v>
      </c>
      <c r="C196" s="280">
        <v>36447.69</v>
      </c>
      <c r="D196" s="280">
        <v>169890</v>
      </c>
      <c r="E196" s="280"/>
      <c r="F196" s="276"/>
      <c r="G196" s="276">
        <v>3298358.73</v>
      </c>
      <c r="H196" s="276">
        <v>259690.53</v>
      </c>
      <c r="I196" s="276"/>
      <c r="J196" s="276"/>
      <c r="K196" s="281"/>
      <c r="L196" s="281"/>
      <c r="M196" s="281">
        <v>16300</v>
      </c>
      <c r="N196" s="281">
        <v>934.57</v>
      </c>
      <c r="O196" s="276"/>
      <c r="P196" s="276"/>
      <c r="Q196" s="276">
        <v>168921.74</v>
      </c>
      <c r="R196" s="276">
        <v>2987149.95</v>
      </c>
      <c r="S196" s="54">
        <v>787492.86</v>
      </c>
      <c r="T196" s="54"/>
      <c r="U196" s="54">
        <v>1343.06</v>
      </c>
      <c r="V196" s="54"/>
      <c r="W196" s="54">
        <v>1144350</v>
      </c>
      <c r="X196" s="54"/>
      <c r="Y196" s="54">
        <v>100480</v>
      </c>
      <c r="Z196" s="275">
        <v>1206610</v>
      </c>
      <c r="AA196" s="275"/>
      <c r="AB196" s="275"/>
      <c r="AC196" s="275"/>
      <c r="AD196" s="275">
        <v>641848.76</v>
      </c>
      <c r="AE196" s="275">
        <v>3540.6</v>
      </c>
      <c r="AF196" s="275"/>
      <c r="AG196" s="275"/>
      <c r="AH196" s="275"/>
    </row>
    <row r="197" spans="1:34" x14ac:dyDescent="0.2">
      <c r="A197" s="276" t="s">
        <v>1758</v>
      </c>
      <c r="B197" s="280">
        <v>664870.68000000005</v>
      </c>
      <c r="C197" s="280">
        <v>20100</v>
      </c>
      <c r="D197" s="280">
        <v>44978.27</v>
      </c>
      <c r="E197" s="280"/>
      <c r="F197" s="276"/>
      <c r="G197" s="276">
        <v>788922.12</v>
      </c>
      <c r="H197" s="276">
        <v>250284.34</v>
      </c>
      <c r="I197" s="276"/>
      <c r="J197" s="276"/>
      <c r="K197" s="281">
        <v>0</v>
      </c>
      <c r="L197" s="281">
        <v>21333</v>
      </c>
      <c r="M197" s="281"/>
      <c r="N197" s="281">
        <v>49</v>
      </c>
      <c r="O197" s="276"/>
      <c r="P197" s="276"/>
      <c r="Q197" s="276">
        <v>175179.6</v>
      </c>
      <c r="R197" s="276">
        <v>2090614.96</v>
      </c>
      <c r="S197" s="54">
        <v>646154.98</v>
      </c>
      <c r="T197" s="54">
        <v>44500</v>
      </c>
      <c r="U197" s="54">
        <v>1092.4000000000001</v>
      </c>
      <c r="V197" s="54"/>
      <c r="W197" s="54">
        <v>1146376.2</v>
      </c>
      <c r="X197" s="54"/>
      <c r="Y197" s="54">
        <v>127000</v>
      </c>
      <c r="Z197" s="275">
        <v>1600596.2</v>
      </c>
      <c r="AA197" s="275"/>
      <c r="AB197" s="275"/>
      <c r="AC197" s="275"/>
      <c r="AD197" s="275">
        <v>418128.14</v>
      </c>
      <c r="AE197" s="275">
        <v>170781.22</v>
      </c>
      <c r="AF197" s="275">
        <v>0</v>
      </c>
      <c r="AG197" s="275"/>
      <c r="AH197" s="275"/>
    </row>
    <row r="198" spans="1:34" x14ac:dyDescent="0.2">
      <c r="A198" s="276" t="s">
        <v>1759</v>
      </c>
      <c r="B198" s="280">
        <v>928441.73</v>
      </c>
      <c r="C198" s="280">
        <v>140117.20000000001</v>
      </c>
      <c r="D198" s="280">
        <v>95814.93</v>
      </c>
      <c r="E198" s="280"/>
      <c r="F198" s="276"/>
      <c r="G198" s="276">
        <v>611502.49</v>
      </c>
      <c r="H198" s="276">
        <v>601651.07999999996</v>
      </c>
      <c r="I198" s="276"/>
      <c r="J198" s="276"/>
      <c r="K198" s="281"/>
      <c r="L198" s="281">
        <v>122853.22</v>
      </c>
      <c r="M198" s="281">
        <v>5000</v>
      </c>
      <c r="N198" s="281">
        <v>514.85</v>
      </c>
      <c r="O198" s="276"/>
      <c r="P198" s="276"/>
      <c r="Q198" s="276">
        <v>1750579.01</v>
      </c>
      <c r="R198" s="276">
        <v>433496.95</v>
      </c>
      <c r="S198" s="54">
        <v>1076160.3400000001</v>
      </c>
      <c r="T198" s="54">
        <v>201374</v>
      </c>
      <c r="U198" s="54">
        <v>1104.51</v>
      </c>
      <c r="V198" s="54"/>
      <c r="W198" s="54">
        <v>1263000</v>
      </c>
      <c r="X198" s="54"/>
      <c r="Y198" s="54">
        <v>109600</v>
      </c>
      <c r="Z198" s="275">
        <v>1654170</v>
      </c>
      <c r="AA198" s="275"/>
      <c r="AB198" s="275">
        <v>6880</v>
      </c>
      <c r="AC198" s="275"/>
      <c r="AD198" s="275">
        <v>841649.68</v>
      </c>
      <c r="AE198" s="275">
        <v>64922.77</v>
      </c>
      <c r="AF198" s="275"/>
      <c r="AG198" s="275"/>
      <c r="AH198" s="275"/>
    </row>
    <row r="199" spans="1:34" x14ac:dyDescent="0.2">
      <c r="A199" s="276" t="s">
        <v>1760</v>
      </c>
      <c r="B199" s="280">
        <v>1003985.28</v>
      </c>
      <c r="C199" s="280">
        <v>20380</v>
      </c>
      <c r="D199" s="280">
        <v>92620.3</v>
      </c>
      <c r="E199" s="280">
        <v>7374</v>
      </c>
      <c r="F199" s="276"/>
      <c r="G199" s="276">
        <v>867753.64</v>
      </c>
      <c r="H199" s="276">
        <v>338294.4</v>
      </c>
      <c r="I199" s="276"/>
      <c r="J199" s="276"/>
      <c r="K199" s="281">
        <v>7000</v>
      </c>
      <c r="L199" s="281">
        <v>60019.92</v>
      </c>
      <c r="M199" s="281">
        <v>7640</v>
      </c>
      <c r="N199" s="281"/>
      <c r="O199" s="276"/>
      <c r="P199" s="276"/>
      <c r="Q199" s="276">
        <v>-2067864</v>
      </c>
      <c r="R199" s="276">
        <v>4047651.72</v>
      </c>
      <c r="S199" s="54">
        <v>1025939.02</v>
      </c>
      <c r="T199" s="54">
        <v>151600</v>
      </c>
      <c r="U199" s="54">
        <v>1370.9</v>
      </c>
      <c r="V199" s="54"/>
      <c r="W199" s="54"/>
      <c r="X199" s="54"/>
      <c r="Y199" s="54"/>
      <c r="Z199" s="275">
        <v>138700</v>
      </c>
      <c r="AA199" s="275"/>
      <c r="AB199" s="275">
        <v>2960</v>
      </c>
      <c r="AC199" s="275">
        <v>2744</v>
      </c>
      <c r="AD199" s="275">
        <v>482741.86</v>
      </c>
      <c r="AE199" s="275">
        <v>247827.08</v>
      </c>
      <c r="AF199" s="275"/>
      <c r="AG199" s="275"/>
      <c r="AH199" s="275"/>
    </row>
    <row r="200" spans="1:34" x14ac:dyDescent="0.2">
      <c r="A200" s="276" t="s">
        <v>1761</v>
      </c>
      <c r="B200" s="280">
        <v>669462.88</v>
      </c>
      <c r="C200" s="280">
        <v>38800</v>
      </c>
      <c r="D200" s="280">
        <v>47079.75</v>
      </c>
      <c r="E200" s="280">
        <v>0</v>
      </c>
      <c r="F200" s="276"/>
      <c r="G200" s="276">
        <v>900464.88</v>
      </c>
      <c r="H200" s="276">
        <v>261491.65</v>
      </c>
      <c r="I200" s="276"/>
      <c r="J200" s="276"/>
      <c r="K200" s="281">
        <v>3500</v>
      </c>
      <c r="L200" s="281">
        <v>72200.73</v>
      </c>
      <c r="M200" s="281">
        <v>91358</v>
      </c>
      <c r="N200" s="281"/>
      <c r="O200" s="276"/>
      <c r="P200" s="276"/>
      <c r="Q200" s="276">
        <v>901001.63</v>
      </c>
      <c r="R200" s="276">
        <v>769808.6</v>
      </c>
      <c r="S200" s="54">
        <v>969925.86</v>
      </c>
      <c r="T200" s="54"/>
      <c r="U200" s="54">
        <v>928.19</v>
      </c>
      <c r="V200" s="54"/>
      <c r="W200" s="54">
        <v>903451.5</v>
      </c>
      <c r="X200" s="54"/>
      <c r="Y200" s="54"/>
      <c r="Z200" s="275">
        <v>1135891.5</v>
      </c>
      <c r="AA200" s="275"/>
      <c r="AB200" s="275"/>
      <c r="AC200" s="275">
        <v>1000</v>
      </c>
      <c r="AD200" s="275">
        <v>404470.75</v>
      </c>
      <c r="AE200" s="275">
        <v>136541.1</v>
      </c>
      <c r="AF200" s="275"/>
      <c r="AG200" s="275"/>
      <c r="AH200" s="275"/>
    </row>
    <row r="201" spans="1:34" x14ac:dyDescent="0.2">
      <c r="A201" s="276" t="s">
        <v>1762</v>
      </c>
      <c r="B201" s="280">
        <v>344271.3</v>
      </c>
      <c r="C201" s="280">
        <v>168920.53</v>
      </c>
      <c r="D201" s="280">
        <v>91517.4</v>
      </c>
      <c r="E201" s="280">
        <v>0</v>
      </c>
      <c r="F201" s="276"/>
      <c r="G201" s="276">
        <v>1073524.1299999999</v>
      </c>
      <c r="H201" s="276">
        <v>215491.53</v>
      </c>
      <c r="I201" s="276"/>
      <c r="J201" s="276"/>
      <c r="K201" s="281">
        <v>17260</v>
      </c>
      <c r="L201" s="281">
        <v>46104.19</v>
      </c>
      <c r="M201" s="281">
        <v>57679</v>
      </c>
      <c r="N201" s="281"/>
      <c r="O201" s="276"/>
      <c r="P201" s="276"/>
      <c r="Q201" s="276">
        <v>1838407.9</v>
      </c>
      <c r="R201" s="276"/>
      <c r="S201" s="54">
        <v>1067862.98</v>
      </c>
      <c r="T201" s="54"/>
      <c r="U201" s="54">
        <v>566.86</v>
      </c>
      <c r="V201" s="54"/>
      <c r="W201" s="54">
        <v>920556</v>
      </c>
      <c r="X201" s="54"/>
      <c r="Y201" s="54"/>
      <c r="Z201" s="275">
        <v>1215176</v>
      </c>
      <c r="AA201" s="275"/>
      <c r="AB201" s="275">
        <v>23616</v>
      </c>
      <c r="AC201" s="275"/>
      <c r="AD201" s="275">
        <v>680611.61</v>
      </c>
      <c r="AE201" s="275">
        <v>121040.43</v>
      </c>
      <c r="AF201" s="275"/>
      <c r="AG201" s="275"/>
      <c r="AH201" s="275"/>
    </row>
    <row r="202" spans="1:34" x14ac:dyDescent="0.2">
      <c r="A202" s="276" t="s">
        <v>1763</v>
      </c>
      <c r="B202" s="280">
        <v>287863.28000000003</v>
      </c>
      <c r="C202" s="280">
        <v>74253.23</v>
      </c>
      <c r="D202" s="280">
        <v>34293.07</v>
      </c>
      <c r="E202" s="280">
        <v>0</v>
      </c>
      <c r="F202" s="276"/>
      <c r="G202" s="276">
        <v>938415.26</v>
      </c>
      <c r="H202" s="276">
        <v>522404</v>
      </c>
      <c r="I202" s="276"/>
      <c r="J202" s="276"/>
      <c r="K202" s="281">
        <v>3500</v>
      </c>
      <c r="L202" s="281">
        <v>66400</v>
      </c>
      <c r="M202" s="281"/>
      <c r="N202" s="281"/>
      <c r="O202" s="276"/>
      <c r="P202" s="276"/>
      <c r="Q202" s="276">
        <v>-659053.81999999995</v>
      </c>
      <c r="R202" s="276">
        <v>2464354.4300000002</v>
      </c>
      <c r="S202" s="54">
        <v>835408.54</v>
      </c>
      <c r="T202" s="54"/>
      <c r="U202" s="54">
        <v>439.82</v>
      </c>
      <c r="V202" s="54"/>
      <c r="W202" s="54">
        <v>680431.5</v>
      </c>
      <c r="X202" s="54"/>
      <c r="Y202" s="54">
        <v>156000</v>
      </c>
      <c r="Z202" s="275">
        <v>974581.5</v>
      </c>
      <c r="AA202" s="275"/>
      <c r="AB202" s="275">
        <v>2000</v>
      </c>
      <c r="AC202" s="275">
        <v>6440</v>
      </c>
      <c r="AD202" s="275">
        <v>301930.01</v>
      </c>
      <c r="AE202" s="275">
        <v>283287.12</v>
      </c>
      <c r="AF202" s="275"/>
      <c r="AG202" s="275"/>
      <c r="AH202" s="275"/>
    </row>
    <row r="203" spans="1:34" x14ac:dyDescent="0.2">
      <c r="A203" s="276" t="s">
        <v>1764</v>
      </c>
      <c r="B203" s="280">
        <v>652736.56000000006</v>
      </c>
      <c r="C203" s="280">
        <v>0</v>
      </c>
      <c r="D203" s="280">
        <v>147554.26999999999</v>
      </c>
      <c r="E203" s="280"/>
      <c r="F203" s="276"/>
      <c r="G203" s="276">
        <v>1424980.02</v>
      </c>
      <c r="H203" s="276">
        <v>371334.82</v>
      </c>
      <c r="I203" s="276"/>
      <c r="J203" s="276"/>
      <c r="K203" s="281">
        <v>44154</v>
      </c>
      <c r="L203" s="281">
        <v>58758</v>
      </c>
      <c r="M203" s="281"/>
      <c r="N203" s="281"/>
      <c r="O203" s="276"/>
      <c r="P203" s="276"/>
      <c r="Q203" s="276">
        <v>1079706.33</v>
      </c>
      <c r="R203" s="276">
        <v>1488605.78</v>
      </c>
      <c r="S203" s="54">
        <v>984429.44</v>
      </c>
      <c r="T203" s="54"/>
      <c r="U203" s="54">
        <v>881.83</v>
      </c>
      <c r="V203" s="54"/>
      <c r="W203" s="54">
        <v>1079289</v>
      </c>
      <c r="X203" s="54"/>
      <c r="Y203" s="54"/>
      <c r="Z203" s="275">
        <v>1393949</v>
      </c>
      <c r="AA203" s="275"/>
      <c r="AB203" s="275">
        <v>2320</v>
      </c>
      <c r="AC203" s="275">
        <v>2000</v>
      </c>
      <c r="AD203" s="275">
        <v>430308.27</v>
      </c>
      <c r="AE203" s="275">
        <v>282133.44</v>
      </c>
      <c r="AF203" s="275"/>
      <c r="AG203" s="275"/>
      <c r="AH203" s="275"/>
    </row>
    <row r="204" spans="1:34" x14ac:dyDescent="0.2">
      <c r="A204" s="276" t="s">
        <v>1765</v>
      </c>
      <c r="B204" s="280">
        <v>470492.03</v>
      </c>
      <c r="C204" s="280">
        <v>11000</v>
      </c>
      <c r="D204" s="280">
        <v>10005.35</v>
      </c>
      <c r="E204" s="280">
        <v>0</v>
      </c>
      <c r="F204" s="276"/>
      <c r="G204" s="276">
        <v>293928.49</v>
      </c>
      <c r="H204" s="276">
        <v>178388.89</v>
      </c>
      <c r="I204" s="276"/>
      <c r="J204" s="276"/>
      <c r="K204" s="281">
        <v>44070</v>
      </c>
      <c r="L204" s="281">
        <v>17648</v>
      </c>
      <c r="M204" s="281">
        <v>400</v>
      </c>
      <c r="N204" s="281"/>
      <c r="O204" s="276"/>
      <c r="P204" s="276"/>
      <c r="Q204" s="276">
        <v>-1590022.93</v>
      </c>
      <c r="R204" s="276">
        <v>2328715.77</v>
      </c>
      <c r="S204" s="54">
        <v>691713.05</v>
      </c>
      <c r="T204" s="54">
        <v>56600</v>
      </c>
      <c r="U204" s="54">
        <v>430.87</v>
      </c>
      <c r="V204" s="54"/>
      <c r="W204" s="54">
        <v>851161.5</v>
      </c>
      <c r="X204" s="54"/>
      <c r="Y204" s="54"/>
      <c r="Z204" s="275">
        <v>939221.5</v>
      </c>
      <c r="AA204" s="275"/>
      <c r="AB204" s="275">
        <v>15570</v>
      </c>
      <c r="AC204" s="275"/>
      <c r="AD204" s="275">
        <v>264831.75</v>
      </c>
      <c r="AE204" s="275">
        <v>148835.25</v>
      </c>
      <c r="AF204" s="275"/>
      <c r="AG204" s="275"/>
      <c r="AH204" s="275"/>
    </row>
    <row r="205" spans="1:34" x14ac:dyDescent="0.2">
      <c r="A205" s="276" t="s">
        <v>1766</v>
      </c>
      <c r="B205" s="280">
        <v>977699.8</v>
      </c>
      <c r="C205" s="280">
        <v>1892.49</v>
      </c>
      <c r="D205" s="280">
        <v>162801.82</v>
      </c>
      <c r="E205" s="280">
        <v>0</v>
      </c>
      <c r="F205" s="276"/>
      <c r="G205" s="276">
        <v>2304112.0099999998</v>
      </c>
      <c r="H205" s="276">
        <v>482984.61</v>
      </c>
      <c r="I205" s="276"/>
      <c r="J205" s="276"/>
      <c r="K205" s="281">
        <v>13500</v>
      </c>
      <c r="L205" s="281">
        <v>459580</v>
      </c>
      <c r="M205" s="281"/>
      <c r="N205" s="281"/>
      <c r="O205" s="276"/>
      <c r="P205" s="276"/>
      <c r="Q205" s="276">
        <v>-657039.79</v>
      </c>
      <c r="R205" s="276">
        <v>4119895.74</v>
      </c>
      <c r="S205" s="54">
        <v>1086647.75</v>
      </c>
      <c r="T205" s="54">
        <v>172237</v>
      </c>
      <c r="U205" s="54">
        <v>1760.77</v>
      </c>
      <c r="V205" s="54"/>
      <c r="W205" s="54">
        <v>1176444</v>
      </c>
      <c r="X205" s="54"/>
      <c r="Y205" s="54"/>
      <c r="Z205" s="275">
        <v>1666806</v>
      </c>
      <c r="AA205" s="275"/>
      <c r="AB205" s="275">
        <v>21660</v>
      </c>
      <c r="AC205" s="275"/>
      <c r="AD205" s="275">
        <v>591043.43000000005</v>
      </c>
      <c r="AE205" s="275">
        <v>124389.31</v>
      </c>
      <c r="AF205" s="275"/>
      <c r="AG205" s="275"/>
      <c r="AH205" s="275"/>
    </row>
    <row r="206" spans="1:34" x14ac:dyDescent="0.2">
      <c r="A206" s="276" t="s">
        <v>1790</v>
      </c>
      <c r="B206" s="280">
        <v>862682.21</v>
      </c>
      <c r="C206" s="280">
        <v>63587.26</v>
      </c>
      <c r="D206" s="280">
        <v>60856.85</v>
      </c>
      <c r="E206" s="280"/>
      <c r="F206" s="276"/>
      <c r="G206" s="276">
        <v>761711.46</v>
      </c>
      <c r="H206" s="276">
        <v>109090.99</v>
      </c>
      <c r="I206" s="276"/>
      <c r="J206" s="276"/>
      <c r="K206" s="281">
        <v>13600</v>
      </c>
      <c r="L206" s="281">
        <v>12048.21</v>
      </c>
      <c r="M206" s="281"/>
      <c r="N206" s="281"/>
      <c r="O206" s="276"/>
      <c r="P206" s="276"/>
      <c r="Q206" s="276">
        <v>-1394765</v>
      </c>
      <c r="R206" s="276">
        <v>2992215.82</v>
      </c>
      <c r="S206" s="54">
        <v>853003.14</v>
      </c>
      <c r="T206" s="54">
        <v>209355</v>
      </c>
      <c r="U206" s="54"/>
      <c r="V206" s="54"/>
      <c r="W206" s="54">
        <v>1043461</v>
      </c>
      <c r="X206" s="54"/>
      <c r="Y206" s="54">
        <v>70030</v>
      </c>
      <c r="Z206" s="275">
        <v>1207171</v>
      </c>
      <c r="AA206" s="275"/>
      <c r="AB206" s="275">
        <v>9600</v>
      </c>
      <c r="AC206" s="275">
        <v>17456</v>
      </c>
      <c r="AD206" s="275">
        <v>496878.22</v>
      </c>
      <c r="AE206" s="275">
        <v>201709.18</v>
      </c>
      <c r="AF206" s="275"/>
      <c r="AG206" s="275"/>
      <c r="AH206" s="275"/>
    </row>
    <row r="207" spans="1:34" x14ac:dyDescent="0.2">
      <c r="A207" s="276" t="s">
        <v>1801</v>
      </c>
      <c r="B207" s="280">
        <v>244715.54</v>
      </c>
      <c r="C207" s="280">
        <v>15400</v>
      </c>
      <c r="D207" s="280">
        <v>41539.269999999997</v>
      </c>
      <c r="E207" s="280"/>
      <c r="F207" s="276"/>
      <c r="G207" s="276">
        <v>1333145.3600000001</v>
      </c>
      <c r="H207" s="276">
        <v>227897.19</v>
      </c>
      <c r="I207" s="276"/>
      <c r="J207" s="276"/>
      <c r="K207" s="281">
        <v>0</v>
      </c>
      <c r="L207" s="281">
        <v>16796</v>
      </c>
      <c r="M207" s="281"/>
      <c r="N207" s="281"/>
      <c r="O207" s="276"/>
      <c r="P207" s="276"/>
      <c r="Q207" s="276">
        <v>1010547.35</v>
      </c>
      <c r="R207" s="276">
        <v>889745.48</v>
      </c>
      <c r="S207" s="54">
        <v>567175.74</v>
      </c>
      <c r="T207" s="54"/>
      <c r="U207" s="54">
        <v>442.28</v>
      </c>
      <c r="V207" s="54"/>
      <c r="W207" s="54"/>
      <c r="X207" s="54"/>
      <c r="Y207" s="54"/>
      <c r="Z207" s="275">
        <v>148410</v>
      </c>
      <c r="AA207" s="275"/>
      <c r="AB207" s="275"/>
      <c r="AC207" s="275"/>
      <c r="AD207" s="275">
        <v>349835.56</v>
      </c>
      <c r="AE207" s="275">
        <v>120271.93</v>
      </c>
      <c r="AF207" s="275"/>
      <c r="AG207" s="275"/>
      <c r="AH207" s="275"/>
    </row>
    <row r="208" spans="1:34" x14ac:dyDescent="0.2">
      <c r="A208" s="276" t="s">
        <v>1767</v>
      </c>
      <c r="B208" s="280">
        <v>709766.49</v>
      </c>
      <c r="C208" s="280">
        <v>21700</v>
      </c>
      <c r="D208" s="280">
        <v>62086.48</v>
      </c>
      <c r="E208" s="280"/>
      <c r="F208" s="276"/>
      <c r="G208" s="276">
        <v>1907080.53</v>
      </c>
      <c r="H208" s="276">
        <v>402337.28000000003</v>
      </c>
      <c r="I208" s="276"/>
      <c r="J208" s="276"/>
      <c r="K208" s="281"/>
      <c r="L208" s="281">
        <v>52601.29</v>
      </c>
      <c r="M208" s="281">
        <v>126504.38</v>
      </c>
      <c r="N208" s="281"/>
      <c r="O208" s="276"/>
      <c r="P208" s="276"/>
      <c r="Q208" s="276">
        <v>31725</v>
      </c>
      <c r="R208" s="276">
        <v>574807.30000000005</v>
      </c>
      <c r="S208" s="54">
        <v>955789.29</v>
      </c>
      <c r="T208" s="54"/>
      <c r="U208" s="54">
        <v>899.55</v>
      </c>
      <c r="V208" s="54"/>
      <c r="W208" s="54">
        <v>1604880</v>
      </c>
      <c r="X208" s="54"/>
      <c r="Y208" s="54">
        <v>159550</v>
      </c>
      <c r="Z208" s="275">
        <v>1809229</v>
      </c>
      <c r="AA208" s="275"/>
      <c r="AB208" s="275"/>
      <c r="AC208" s="275"/>
      <c r="AD208" s="275">
        <v>562103.77</v>
      </c>
      <c r="AE208" s="275">
        <v>241695.32</v>
      </c>
      <c r="AF208" s="275"/>
      <c r="AG208" s="275"/>
      <c r="AH208" s="275"/>
    </row>
    <row r="209" spans="1:34" x14ac:dyDescent="0.2">
      <c r="A209" s="276" t="s">
        <v>1768</v>
      </c>
      <c r="B209" s="280">
        <v>223922.92</v>
      </c>
      <c r="C209" s="280">
        <v>36242</v>
      </c>
      <c r="D209" s="280">
        <v>163716.95000000001</v>
      </c>
      <c r="E209" s="280"/>
      <c r="F209" s="276"/>
      <c r="G209" s="276">
        <v>-877911</v>
      </c>
      <c r="H209" s="276">
        <v>-118530.41</v>
      </c>
      <c r="I209" s="276"/>
      <c r="J209" s="276"/>
      <c r="K209" s="281">
        <v>20208</v>
      </c>
      <c r="L209" s="281">
        <v>65934.77</v>
      </c>
      <c r="M209" s="281">
        <v>30280</v>
      </c>
      <c r="N209" s="281"/>
      <c r="O209" s="276"/>
      <c r="P209" s="276"/>
      <c r="Q209" s="276">
        <v>1930</v>
      </c>
      <c r="R209" s="276">
        <v>2085517.75</v>
      </c>
      <c r="S209" s="54">
        <v>976645.58</v>
      </c>
      <c r="T209" s="54"/>
      <c r="U209" s="54">
        <v>204.18</v>
      </c>
      <c r="V209" s="54"/>
      <c r="W209" s="54"/>
      <c r="X209" s="54"/>
      <c r="Y209" s="54">
        <v>85010</v>
      </c>
      <c r="Z209" s="275">
        <v>502714</v>
      </c>
      <c r="AA209" s="275"/>
      <c r="AB209" s="275"/>
      <c r="AC209" s="275"/>
      <c r="AD209" s="275">
        <v>310974.05</v>
      </c>
      <c r="AE209" s="275">
        <v>197179.92</v>
      </c>
      <c r="AF209" s="275"/>
      <c r="AG209" s="275"/>
      <c r="AH209" s="275"/>
    </row>
    <row r="210" spans="1:34" x14ac:dyDescent="0.2">
      <c r="A210" s="276" t="s">
        <v>1769</v>
      </c>
      <c r="B210" s="280">
        <v>954693.3</v>
      </c>
      <c r="C210" s="280">
        <v>77900</v>
      </c>
      <c r="D210" s="280">
        <v>144399.06</v>
      </c>
      <c r="E210" s="280"/>
      <c r="F210" s="276"/>
      <c r="G210" s="276">
        <v>925841.6</v>
      </c>
      <c r="H210" s="276">
        <v>561540.04</v>
      </c>
      <c r="I210" s="276"/>
      <c r="J210" s="276"/>
      <c r="K210" s="281">
        <v>1000</v>
      </c>
      <c r="L210" s="281">
        <v>180955</v>
      </c>
      <c r="M210" s="281"/>
      <c r="N210" s="281"/>
      <c r="O210" s="276">
        <v>133290</v>
      </c>
      <c r="P210" s="276"/>
      <c r="Q210" s="276"/>
      <c r="R210" s="276">
        <v>2982894.62</v>
      </c>
      <c r="S210" s="54">
        <v>1571267.85</v>
      </c>
      <c r="T210" s="54"/>
      <c r="U210" s="54">
        <v>1309.21</v>
      </c>
      <c r="V210" s="54"/>
      <c r="W210" s="54">
        <v>1515585.6</v>
      </c>
      <c r="X210" s="54"/>
      <c r="Y210" s="54">
        <v>15000</v>
      </c>
      <c r="Z210" s="275">
        <v>1956465.6</v>
      </c>
      <c r="AA210" s="275"/>
      <c r="AB210" s="275"/>
      <c r="AC210" s="275"/>
      <c r="AD210" s="275">
        <v>777482.06</v>
      </c>
      <c r="AE210" s="275">
        <v>195339.96</v>
      </c>
      <c r="AF210" s="275"/>
      <c r="AG210" s="275"/>
      <c r="AH210" s="275"/>
    </row>
    <row r="211" spans="1:34" x14ac:dyDescent="0.2">
      <c r="A211" s="276" t="s">
        <v>1793</v>
      </c>
      <c r="B211" s="280">
        <v>429987.08</v>
      </c>
      <c r="C211" s="280">
        <v>56355</v>
      </c>
      <c r="D211" s="280">
        <v>36018.81</v>
      </c>
      <c r="E211" s="280"/>
      <c r="F211" s="276"/>
      <c r="G211" s="276">
        <v>2134044.36</v>
      </c>
      <c r="H211" s="276">
        <v>230708.02</v>
      </c>
      <c r="I211" s="276"/>
      <c r="J211" s="276"/>
      <c r="K211" s="281">
        <v>0</v>
      </c>
      <c r="L211" s="281">
        <v>87099.14</v>
      </c>
      <c r="M211" s="281">
        <v>63819.38</v>
      </c>
      <c r="N211" s="281"/>
      <c r="O211" s="276"/>
      <c r="P211" s="276"/>
      <c r="Q211" s="276">
        <v>38443</v>
      </c>
      <c r="R211" s="276">
        <v>2454994.11</v>
      </c>
      <c r="S211" s="54">
        <v>740722.24</v>
      </c>
      <c r="T211" s="54"/>
      <c r="U211" s="54">
        <v>636.76</v>
      </c>
      <c r="V211" s="54"/>
      <c r="W211" s="54">
        <v>570060</v>
      </c>
      <c r="X211" s="54"/>
      <c r="Y211" s="54">
        <v>112050</v>
      </c>
      <c r="Z211" s="275">
        <v>831540</v>
      </c>
      <c r="AA211" s="275"/>
      <c r="AB211" s="275"/>
      <c r="AC211" s="275"/>
      <c r="AD211" s="275">
        <v>533984.07999999996</v>
      </c>
      <c r="AE211" s="275">
        <v>212308.04</v>
      </c>
      <c r="AF211" s="275"/>
      <c r="AG211" s="275"/>
      <c r="AH211" s="275"/>
    </row>
    <row r="212" spans="1:34" x14ac:dyDescent="0.2">
      <c r="A212" s="276" t="s">
        <v>1770</v>
      </c>
      <c r="B212" s="280">
        <v>1384159.14</v>
      </c>
      <c r="C212" s="280">
        <v>103301.97</v>
      </c>
      <c r="D212" s="280">
        <v>145679.87</v>
      </c>
      <c r="E212" s="280"/>
      <c r="F212" s="276"/>
      <c r="G212" s="276">
        <v>1553472</v>
      </c>
      <c r="H212" s="276">
        <v>404785.86</v>
      </c>
      <c r="I212" s="276"/>
      <c r="J212" s="276"/>
      <c r="K212" s="281">
        <v>20700</v>
      </c>
      <c r="L212" s="281">
        <v>42518.37</v>
      </c>
      <c r="M212" s="281"/>
      <c r="N212" s="281">
        <v>15</v>
      </c>
      <c r="O212" s="276"/>
      <c r="P212" s="276"/>
      <c r="Q212" s="276">
        <v>3308851.32</v>
      </c>
      <c r="R212" s="276"/>
      <c r="S212" s="54">
        <v>1406396.4</v>
      </c>
      <c r="T212" s="54"/>
      <c r="U212" s="54">
        <v>2213.48</v>
      </c>
      <c r="V212" s="54"/>
      <c r="W212" s="54">
        <v>1079990</v>
      </c>
      <c r="X212" s="54"/>
      <c r="Y212" s="54">
        <v>126000</v>
      </c>
      <c r="Z212" s="275">
        <v>1488980</v>
      </c>
      <c r="AA212" s="275"/>
      <c r="AB212" s="275">
        <v>9240</v>
      </c>
      <c r="AC212" s="275"/>
      <c r="AD212" s="275">
        <v>662850.73</v>
      </c>
      <c r="AE212" s="275">
        <v>178652.45</v>
      </c>
      <c r="AF212" s="275">
        <v>40820.550000000003</v>
      </c>
      <c r="AG212" s="275"/>
      <c r="AH212" s="275"/>
    </row>
    <row r="213" spans="1:34" x14ac:dyDescent="0.2">
      <c r="A213" s="276" t="s">
        <v>1771</v>
      </c>
      <c r="B213" s="280">
        <v>722722.86</v>
      </c>
      <c r="C213" s="280">
        <v>44024</v>
      </c>
      <c r="D213" s="280">
        <v>172897.19</v>
      </c>
      <c r="E213" s="280"/>
      <c r="F213" s="276"/>
      <c r="G213" s="276">
        <v>708806</v>
      </c>
      <c r="H213" s="276">
        <v>467400.18</v>
      </c>
      <c r="I213" s="276"/>
      <c r="J213" s="276"/>
      <c r="K213" s="281"/>
      <c r="L213" s="281">
        <v>93450</v>
      </c>
      <c r="M213" s="281"/>
      <c r="N213" s="281">
        <v>183.92</v>
      </c>
      <c r="O213" s="276"/>
      <c r="P213" s="276"/>
      <c r="Q213" s="276">
        <v>1988245.32</v>
      </c>
      <c r="R213" s="276"/>
      <c r="S213" s="54">
        <v>537048.81999999995</v>
      </c>
      <c r="T213" s="54">
        <v>100600</v>
      </c>
      <c r="U213" s="54">
        <v>954.76</v>
      </c>
      <c r="V213" s="54"/>
      <c r="W213" s="54">
        <v>826200</v>
      </c>
      <c r="X213" s="54"/>
      <c r="Y213" s="54">
        <v>654917.81999999995</v>
      </c>
      <c r="Z213" s="275">
        <v>1145910</v>
      </c>
      <c r="AA213" s="275"/>
      <c r="AB213" s="275"/>
      <c r="AC213" s="275"/>
      <c r="AD213" s="275">
        <v>548807.59</v>
      </c>
      <c r="AE213" s="275">
        <v>118610.82</v>
      </c>
      <c r="AF213" s="275">
        <v>6780</v>
      </c>
      <c r="AG213" s="275"/>
      <c r="AH213" s="275">
        <v>740</v>
      </c>
    </row>
    <row r="214" spans="1:34" x14ac:dyDescent="0.2">
      <c r="A214" s="276" t="s">
        <v>1772</v>
      </c>
      <c r="B214" s="280">
        <v>849557.46</v>
      </c>
      <c r="C214" s="280">
        <v>165286.5</v>
      </c>
      <c r="D214" s="280">
        <v>28437.05</v>
      </c>
      <c r="E214" s="280"/>
      <c r="F214" s="276"/>
      <c r="G214" s="276">
        <v>2020697.64</v>
      </c>
      <c r="H214" s="276">
        <v>103206.51</v>
      </c>
      <c r="I214" s="276"/>
      <c r="J214" s="276"/>
      <c r="K214" s="281">
        <v>3800</v>
      </c>
      <c r="L214" s="281">
        <v>112361.56</v>
      </c>
      <c r="M214" s="281"/>
      <c r="N214" s="281"/>
      <c r="O214" s="276"/>
      <c r="P214" s="276"/>
      <c r="Q214" s="276">
        <v>2866748.98</v>
      </c>
      <c r="R214" s="276"/>
      <c r="S214" s="54">
        <v>1042925.66</v>
      </c>
      <c r="T214" s="54">
        <v>95000</v>
      </c>
      <c r="U214" s="54">
        <v>1262.33</v>
      </c>
      <c r="V214" s="54"/>
      <c r="W214" s="54">
        <v>709920</v>
      </c>
      <c r="X214" s="54"/>
      <c r="Y214" s="54">
        <v>115000</v>
      </c>
      <c r="Z214" s="275">
        <v>1055209</v>
      </c>
      <c r="AA214" s="275"/>
      <c r="AB214" s="275">
        <v>21130</v>
      </c>
      <c r="AC214" s="275">
        <v>550</v>
      </c>
      <c r="AD214" s="275">
        <v>522264.33</v>
      </c>
      <c r="AE214" s="275">
        <v>143923.54</v>
      </c>
      <c r="AF214" s="275">
        <v>13803.5</v>
      </c>
      <c r="AG214" s="275"/>
      <c r="AH214" s="275"/>
    </row>
    <row r="215" spans="1:34" x14ac:dyDescent="0.2">
      <c r="A215" s="276" t="s">
        <v>1773</v>
      </c>
      <c r="B215" s="280">
        <v>1528456.24</v>
      </c>
      <c r="C215" s="280">
        <v>42636.639999999999</v>
      </c>
      <c r="D215" s="280">
        <v>164485.92000000001</v>
      </c>
      <c r="E215" s="280"/>
      <c r="F215" s="276"/>
      <c r="G215" s="276">
        <v>1965790.56</v>
      </c>
      <c r="H215" s="276">
        <v>1019634.24</v>
      </c>
      <c r="I215" s="276"/>
      <c r="J215" s="276"/>
      <c r="K215" s="281">
        <v>4000</v>
      </c>
      <c r="L215" s="281">
        <v>54470.52</v>
      </c>
      <c r="M215" s="281"/>
      <c r="N215" s="281"/>
      <c r="O215" s="276"/>
      <c r="P215" s="276"/>
      <c r="Q215" s="276"/>
      <c r="R215" s="276">
        <v>5050758.04</v>
      </c>
      <c r="S215" s="54">
        <v>2023042.08</v>
      </c>
      <c r="T215" s="54">
        <v>100000</v>
      </c>
      <c r="U215" s="54">
        <v>2638.8</v>
      </c>
      <c r="V215" s="54"/>
      <c r="W215" s="54">
        <v>1454940</v>
      </c>
      <c r="X215" s="54"/>
      <c r="Y215" s="54">
        <v>232621.39</v>
      </c>
      <c r="Z215" s="275">
        <v>2173290</v>
      </c>
      <c r="AA215" s="275"/>
      <c r="AB215" s="275"/>
      <c r="AC215" s="275">
        <v>21354</v>
      </c>
      <c r="AD215" s="275">
        <v>1259674.6499999999</v>
      </c>
      <c r="AE215" s="275">
        <v>287533.7</v>
      </c>
      <c r="AF215" s="275">
        <v>39484.85</v>
      </c>
      <c r="AG215" s="275"/>
      <c r="AH215" s="275">
        <v>3590</v>
      </c>
    </row>
    <row r="216" spans="1:34" x14ac:dyDescent="0.2">
      <c r="A216" s="276" t="s">
        <v>1794</v>
      </c>
      <c r="B216" s="280">
        <v>694794.22</v>
      </c>
      <c r="C216" s="280">
        <v>40247.550000000003</v>
      </c>
      <c r="D216" s="280">
        <v>85868.72</v>
      </c>
      <c r="E216" s="280"/>
      <c r="F216" s="276"/>
      <c r="G216" s="276">
        <v>201932.4</v>
      </c>
      <c r="H216" s="276">
        <v>288745.95</v>
      </c>
      <c r="I216" s="276"/>
      <c r="J216" s="276"/>
      <c r="K216" s="281">
        <v>20000</v>
      </c>
      <c r="L216" s="281">
        <v>28081</v>
      </c>
      <c r="M216" s="281"/>
      <c r="N216" s="281">
        <v>0</v>
      </c>
      <c r="O216" s="276"/>
      <c r="P216" s="276"/>
      <c r="Q216" s="276">
        <v>-716538.56</v>
      </c>
      <c r="R216" s="276">
        <v>1868532.65</v>
      </c>
      <c r="S216" s="54">
        <v>867191.65</v>
      </c>
      <c r="T216" s="54">
        <v>12500</v>
      </c>
      <c r="U216" s="54">
        <v>1029.47</v>
      </c>
      <c r="V216" s="54"/>
      <c r="W216" s="54">
        <v>744150</v>
      </c>
      <c r="X216" s="54"/>
      <c r="Y216" s="54">
        <v>126300</v>
      </c>
      <c r="Z216" s="275">
        <v>1065320</v>
      </c>
      <c r="AA216" s="275"/>
      <c r="AB216" s="275">
        <v>13879</v>
      </c>
      <c r="AC216" s="275"/>
      <c r="AD216" s="275">
        <v>389315.74</v>
      </c>
      <c r="AE216" s="275">
        <v>138680.18</v>
      </c>
      <c r="AF216" s="275">
        <v>979.45</v>
      </c>
      <c r="AG216" s="275"/>
      <c r="AH216" s="275"/>
    </row>
    <row r="217" spans="1:34" x14ac:dyDescent="0.2">
      <c r="A217" s="276" t="s">
        <v>1649</v>
      </c>
      <c r="B217" s="280">
        <v>22410.5</v>
      </c>
      <c r="C217" s="280"/>
      <c r="D217" s="280">
        <v>42084.78</v>
      </c>
      <c r="E217" s="280"/>
      <c r="F217" s="276"/>
      <c r="G217" s="276">
        <v>1042859.77</v>
      </c>
      <c r="H217" s="276">
        <v>715930.7</v>
      </c>
      <c r="I217" s="276"/>
      <c r="J217" s="276"/>
      <c r="K217" s="281">
        <v>1405</v>
      </c>
      <c r="L217" s="281">
        <v>62521.8</v>
      </c>
      <c r="M217" s="281"/>
      <c r="N217" s="281">
        <v>734.55</v>
      </c>
      <c r="O217" s="276">
        <v>51750</v>
      </c>
      <c r="P217" s="276"/>
      <c r="Q217" s="276">
        <v>1391605.18</v>
      </c>
      <c r="R217" s="276">
        <v>3760347.17</v>
      </c>
      <c r="S217" s="54">
        <v>1060870.93</v>
      </c>
      <c r="T217" s="54">
        <v>200</v>
      </c>
      <c r="U217" s="54">
        <v>390.69</v>
      </c>
      <c r="V217" s="54"/>
      <c r="W217" s="54">
        <v>975901.6</v>
      </c>
      <c r="X217" s="54"/>
      <c r="Y217" s="54">
        <v>271100</v>
      </c>
      <c r="Z217" s="275">
        <v>1499211.6</v>
      </c>
      <c r="AA217" s="275"/>
      <c r="AB217" s="275"/>
      <c r="AC217" s="275"/>
      <c r="AD217" s="275">
        <v>894432.81</v>
      </c>
      <c r="AE217" s="275">
        <v>293751.90000000002</v>
      </c>
      <c r="AF217" s="275"/>
      <c r="AG217" s="275"/>
      <c r="AH217" s="275"/>
    </row>
    <row r="218" spans="1:34" x14ac:dyDescent="0.2">
      <c r="A218" s="276" t="s">
        <v>1652</v>
      </c>
      <c r="B218" s="280">
        <v>87308.77</v>
      </c>
      <c r="C218" s="280">
        <v>1110</v>
      </c>
      <c r="D218" s="280">
        <v>51077.64</v>
      </c>
      <c r="E218" s="280"/>
      <c r="F218" s="276"/>
      <c r="G218" s="276">
        <v>168057.68</v>
      </c>
      <c r="H218" s="276">
        <v>96532.07</v>
      </c>
      <c r="I218" s="276"/>
      <c r="J218" s="276"/>
      <c r="K218" s="281">
        <v>4800</v>
      </c>
      <c r="L218" s="281">
        <v>18613.93</v>
      </c>
      <c r="M218" s="281"/>
      <c r="N218" s="281">
        <v>110.86</v>
      </c>
      <c r="O218" s="276"/>
      <c r="P218" s="276"/>
      <c r="Q218" s="276"/>
      <c r="R218" s="276">
        <v>2267172.48</v>
      </c>
      <c r="S218" s="54">
        <v>873700.72</v>
      </c>
      <c r="T218" s="54">
        <v>101690</v>
      </c>
      <c r="U218" s="54">
        <v>147.01</v>
      </c>
      <c r="V218" s="54"/>
      <c r="W218" s="54">
        <v>706444.5</v>
      </c>
      <c r="X218" s="54"/>
      <c r="Y218" s="54">
        <v>75099</v>
      </c>
      <c r="Z218" s="275">
        <v>1119288.6299999999</v>
      </c>
      <c r="AA218" s="275"/>
      <c r="AB218" s="275">
        <v>2712</v>
      </c>
      <c r="AC218" s="275"/>
      <c r="AD218" s="275">
        <v>565689.21</v>
      </c>
      <c r="AE218" s="275">
        <v>96875.31</v>
      </c>
      <c r="AF218" s="275"/>
      <c r="AG218" s="275"/>
      <c r="AH218" s="275"/>
    </row>
    <row r="219" spans="1:34" x14ac:dyDescent="0.2">
      <c r="A219" s="276" t="s">
        <v>1653</v>
      </c>
      <c r="B219" s="280">
        <v>142819.97</v>
      </c>
      <c r="C219" s="280">
        <v>0</v>
      </c>
      <c r="D219" s="280">
        <v>49502.239999999998</v>
      </c>
      <c r="E219" s="280"/>
      <c r="F219" s="276"/>
      <c r="G219" s="276">
        <v>324652.08</v>
      </c>
      <c r="H219" s="276">
        <v>316836.03999999998</v>
      </c>
      <c r="I219" s="276"/>
      <c r="J219" s="276"/>
      <c r="K219" s="281">
        <v>4660</v>
      </c>
      <c r="L219" s="281">
        <v>28640</v>
      </c>
      <c r="M219" s="281"/>
      <c r="N219" s="281">
        <v>82.62</v>
      </c>
      <c r="O219" s="276"/>
      <c r="P219" s="276"/>
      <c r="Q219" s="276">
        <v>-5639.24</v>
      </c>
      <c r="R219" s="276">
        <v>1870864.76</v>
      </c>
      <c r="S219" s="54">
        <v>867853.33</v>
      </c>
      <c r="T219" s="54">
        <v>105925</v>
      </c>
      <c r="U219" s="54">
        <v>322.8</v>
      </c>
      <c r="V219" s="54"/>
      <c r="W219" s="54">
        <v>1085550</v>
      </c>
      <c r="X219" s="54"/>
      <c r="Y219" s="54"/>
      <c r="Z219" s="275">
        <v>1312796.8</v>
      </c>
      <c r="AA219" s="275"/>
      <c r="AB219" s="275"/>
      <c r="AC219" s="275"/>
      <c r="AD219" s="275">
        <v>612163.73</v>
      </c>
      <c r="AE219" s="275">
        <v>119298.3</v>
      </c>
      <c r="AF219" s="275"/>
      <c r="AG219" s="275"/>
      <c r="AH219" s="275"/>
    </row>
    <row r="220" spans="1:34" x14ac:dyDescent="0.2">
      <c r="A220" s="276" t="s">
        <v>1657</v>
      </c>
      <c r="B220" s="280">
        <v>227066.8</v>
      </c>
      <c r="C220" s="280">
        <v>55503.09</v>
      </c>
      <c r="D220" s="280">
        <v>72253.789999999994</v>
      </c>
      <c r="E220" s="280"/>
      <c r="F220" s="276"/>
      <c r="G220" s="276">
        <v>775643.16</v>
      </c>
      <c r="H220" s="276">
        <v>948318.87</v>
      </c>
      <c r="I220" s="276"/>
      <c r="J220" s="276"/>
      <c r="K220" s="281">
        <v>13852</v>
      </c>
      <c r="L220" s="281">
        <v>63848.69</v>
      </c>
      <c r="M220" s="281"/>
      <c r="N220" s="281">
        <v>120.19</v>
      </c>
      <c r="O220" s="276"/>
      <c r="P220" s="276"/>
      <c r="Q220" s="276">
        <v>12</v>
      </c>
      <c r="R220" s="276">
        <v>4524693.96</v>
      </c>
      <c r="S220" s="54">
        <v>1946769.75</v>
      </c>
      <c r="T220" s="54">
        <v>284210</v>
      </c>
      <c r="U220" s="54">
        <v>1606.59</v>
      </c>
      <c r="V220" s="54"/>
      <c r="W220" s="54">
        <v>1872513.5</v>
      </c>
      <c r="X220" s="54"/>
      <c r="Y220" s="54"/>
      <c r="Z220" s="275">
        <v>2022237.7</v>
      </c>
      <c r="AA220" s="275"/>
      <c r="AB220" s="275">
        <v>10312</v>
      </c>
      <c r="AC220" s="275"/>
      <c r="AD220" s="275">
        <v>1646843.78</v>
      </c>
      <c r="AE220" s="275">
        <v>415324.32</v>
      </c>
      <c r="AF220" s="275">
        <v>249571.37</v>
      </c>
      <c r="AG220" s="275"/>
      <c r="AH220" s="275"/>
    </row>
    <row r="221" spans="1:34" x14ac:dyDescent="0.2">
      <c r="A221" s="270" t="s">
        <v>30</v>
      </c>
      <c r="B221" s="279">
        <v>37908.910000000003</v>
      </c>
      <c r="C221" s="279">
        <v>36520.71</v>
      </c>
      <c r="E221" s="279">
        <v>44120</v>
      </c>
      <c r="G221" s="270">
        <v>1</v>
      </c>
      <c r="H221" s="270">
        <v>2</v>
      </c>
      <c r="L221" s="278">
        <v>85567.33</v>
      </c>
      <c r="N221" s="278">
        <v>10004.43</v>
      </c>
      <c r="Q221" s="270">
        <v>-120486.21</v>
      </c>
      <c r="R221" s="270">
        <v>180573.14</v>
      </c>
      <c r="U221" s="100">
        <v>98.18</v>
      </c>
      <c r="W221" s="100">
        <v>6447504.1200000001</v>
      </c>
      <c r="Y221" s="100">
        <v>168307.61</v>
      </c>
      <c r="Z221" s="127">
        <v>6506453.1200000001</v>
      </c>
      <c r="AD221" s="127">
        <v>146562.85999999999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S222"/>
  <sheetViews>
    <sheetView topLeftCell="AJ1" zoomScale="50" zoomScaleNormal="50" workbookViewId="0">
      <pane ySplit="3" topLeftCell="A4" activePane="bottomLeft" state="frozen"/>
      <selection pane="bottomLeft" activeCell="AQ16" sqref="AQ16"/>
    </sheetView>
  </sheetViews>
  <sheetFormatPr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270" bestFit="1" customWidth="1"/>
    <col min="6" max="6" width="31.875" style="279" bestFit="1" customWidth="1"/>
    <col min="7" max="7" width="31" style="279" bestFit="1" customWidth="1"/>
    <col min="8" max="8" width="22.75" style="279" bestFit="1" customWidth="1"/>
    <col min="9" max="9" width="22.5" style="279" bestFit="1" customWidth="1"/>
    <col min="10" max="10" width="15" style="270" bestFit="1" customWidth="1"/>
    <col min="11" max="11" width="17" style="270" bestFit="1" customWidth="1"/>
    <col min="12" max="12" width="20.375" style="270" bestFit="1" customWidth="1"/>
    <col min="13" max="13" width="16.625" style="270" bestFit="1" customWidth="1"/>
    <col min="14" max="14" width="18.875" style="270" bestFit="1" customWidth="1"/>
    <col min="15" max="15" width="18.125" style="278" bestFit="1" customWidth="1"/>
    <col min="16" max="17" width="20.125" style="278" bestFit="1" customWidth="1"/>
    <col min="18" max="18" width="22.375" style="278" bestFit="1" customWidth="1"/>
    <col min="19" max="19" width="26.5" style="270" bestFit="1" customWidth="1"/>
    <col min="20" max="20" width="26.625" style="270" bestFit="1" customWidth="1"/>
    <col min="21" max="21" width="15" style="270" bestFit="1" customWidth="1"/>
    <col min="22" max="22" width="41.125" style="270" bestFit="1" customWidth="1"/>
    <col min="23" max="23" width="42.875" style="100" bestFit="1" customWidth="1"/>
    <col min="24" max="24" width="43.625" style="100" bestFit="1" customWidth="1"/>
    <col min="25" max="25" width="27.75" style="100" bestFit="1" customWidth="1"/>
    <col min="26" max="26" width="53.125" style="100" bestFit="1" customWidth="1"/>
    <col min="27" max="27" width="29.75" style="100" bestFit="1" customWidth="1"/>
    <col min="28" max="28" width="14.625" style="100" bestFit="1" customWidth="1"/>
    <col min="29" max="29" width="19.125" style="100" bestFit="1" customWidth="1"/>
    <col min="30" max="30" width="25.5" style="127" bestFit="1" customWidth="1"/>
    <col min="31" max="31" width="23.875" style="127" bestFit="1" customWidth="1"/>
    <col min="32" max="32" width="41" style="127" bestFit="1" customWidth="1"/>
    <col min="33" max="33" width="29.625" style="127" bestFit="1" customWidth="1"/>
    <col min="34" max="34" width="21.5" style="127" bestFit="1" customWidth="1"/>
    <col min="35" max="35" width="25.5" style="127" bestFit="1" customWidth="1"/>
    <col min="36" max="36" width="30.375" style="127" bestFit="1" customWidth="1"/>
    <col min="37" max="37" width="38" style="127" bestFit="1" customWidth="1"/>
    <col min="38" max="38" width="33.125" style="127" bestFit="1" customWidth="1"/>
    <col min="39" max="39" width="16.5" style="85" bestFit="1" customWidth="1"/>
    <col min="40" max="40" width="15.25" style="21" bestFit="1" customWidth="1"/>
    <col min="41" max="41" width="15.25" style="86" bestFit="1" customWidth="1"/>
    <col min="42" max="42" width="15.25" style="24" bestFit="1" customWidth="1"/>
    <col min="43" max="43" width="15.25" style="25" bestFit="1" customWidth="1"/>
    <col min="44" max="44" width="15.25" style="16" bestFit="1" customWidth="1"/>
    <col min="45" max="45" width="17.875" style="84" bestFit="1" customWidth="1"/>
    <col min="46" max="16384" width="9" style="84"/>
  </cols>
  <sheetData>
    <row r="1" spans="1:44" x14ac:dyDescent="0.2">
      <c r="D1" s="62" t="s">
        <v>591</v>
      </c>
      <c r="E1" s="276" t="s">
        <v>591</v>
      </c>
      <c r="F1" s="280" t="s">
        <v>1440</v>
      </c>
      <c r="G1" s="280" t="s">
        <v>1441</v>
      </c>
      <c r="H1" s="280" t="s">
        <v>1442</v>
      </c>
      <c r="I1" s="280" t="s">
        <v>1443</v>
      </c>
      <c r="J1" s="276" t="s">
        <v>1592</v>
      </c>
      <c r="K1" s="276" t="s">
        <v>1444</v>
      </c>
      <c r="L1" s="276" t="s">
        <v>1445</v>
      </c>
      <c r="M1" s="276" t="s">
        <v>1446</v>
      </c>
      <c r="N1" s="276" t="s">
        <v>1593</v>
      </c>
      <c r="O1" s="281" t="s">
        <v>1447</v>
      </c>
      <c r="P1" s="281" t="s">
        <v>1448</v>
      </c>
      <c r="Q1" s="281" t="s">
        <v>1449</v>
      </c>
      <c r="R1" s="281" t="s">
        <v>1450</v>
      </c>
      <c r="S1" s="276" t="s">
        <v>1451</v>
      </c>
      <c r="T1" s="276" t="s">
        <v>1452</v>
      </c>
      <c r="U1" s="276" t="s">
        <v>1453</v>
      </c>
      <c r="V1" s="276" t="s">
        <v>1454</v>
      </c>
      <c r="W1" s="54" t="s">
        <v>1456</v>
      </c>
      <c r="X1" s="54" t="s">
        <v>1457</v>
      </c>
      <c r="Y1" s="54" t="s">
        <v>1458</v>
      </c>
      <c r="Z1" s="54" t="s">
        <v>1594</v>
      </c>
      <c r="AA1" s="54" t="s">
        <v>1459</v>
      </c>
      <c r="AB1" s="54" t="s">
        <v>1595</v>
      </c>
      <c r="AC1" s="54" t="s">
        <v>1460</v>
      </c>
      <c r="AD1" s="275" t="s">
        <v>1461</v>
      </c>
      <c r="AE1" s="275" t="s">
        <v>1596</v>
      </c>
      <c r="AF1" s="275" t="s">
        <v>1462</v>
      </c>
      <c r="AG1" s="275" t="s">
        <v>1463</v>
      </c>
      <c r="AH1" s="275" t="s">
        <v>1464</v>
      </c>
      <c r="AI1" s="275" t="s">
        <v>1465</v>
      </c>
      <c r="AJ1" s="275" t="s">
        <v>1597</v>
      </c>
      <c r="AK1" s="275" t="s">
        <v>1467</v>
      </c>
      <c r="AL1" s="275" t="s">
        <v>1468</v>
      </c>
      <c r="AM1" s="85" t="s">
        <v>6</v>
      </c>
      <c r="AN1" s="21" t="s">
        <v>7</v>
      </c>
      <c r="AO1" s="86" t="s">
        <v>8</v>
      </c>
      <c r="AP1" s="22" t="s">
        <v>9</v>
      </c>
      <c r="AQ1" s="23" t="s">
        <v>10</v>
      </c>
      <c r="AR1" s="71" t="s">
        <v>11</v>
      </c>
    </row>
    <row r="2" spans="1:44" x14ac:dyDescent="0.2">
      <c r="D2" s="62" t="s">
        <v>592</v>
      </c>
      <c r="E2" s="276" t="s">
        <v>592</v>
      </c>
      <c r="F2" s="280" t="s">
        <v>1469</v>
      </c>
      <c r="G2" s="280" t="s">
        <v>1470</v>
      </c>
      <c r="H2" s="280" t="s">
        <v>1471</v>
      </c>
      <c r="I2" s="280" t="s">
        <v>1472</v>
      </c>
      <c r="J2" s="276" t="s">
        <v>1598</v>
      </c>
      <c r="K2" s="276" t="s">
        <v>1473</v>
      </c>
      <c r="L2" s="276" t="s">
        <v>1474</v>
      </c>
      <c r="M2" s="276" t="s">
        <v>1475</v>
      </c>
      <c r="N2" s="276" t="s">
        <v>1599</v>
      </c>
      <c r="O2" s="281" t="s">
        <v>1476</v>
      </c>
      <c r="P2" s="281" t="s">
        <v>1477</v>
      </c>
      <c r="Q2" s="281" t="s">
        <v>1478</v>
      </c>
      <c r="R2" s="281" t="s">
        <v>1479</v>
      </c>
      <c r="S2" s="276" t="s">
        <v>1480</v>
      </c>
      <c r="T2" s="276" t="s">
        <v>1481</v>
      </c>
      <c r="U2" s="276" t="s">
        <v>1482</v>
      </c>
      <c r="V2" s="276" t="s">
        <v>1483</v>
      </c>
      <c r="W2" s="54" t="s">
        <v>1485</v>
      </c>
      <c r="X2" s="54" t="s">
        <v>1486</v>
      </c>
      <c r="Y2" s="54" t="s">
        <v>1487</v>
      </c>
      <c r="Z2" s="54" t="s">
        <v>1600</v>
      </c>
      <c r="AA2" s="54" t="s">
        <v>1488</v>
      </c>
      <c r="AB2" s="54" t="s">
        <v>1601</v>
      </c>
      <c r="AC2" s="54" t="s">
        <v>1489</v>
      </c>
      <c r="AD2" s="275" t="s">
        <v>1490</v>
      </c>
      <c r="AE2" s="275" t="s">
        <v>1602</v>
      </c>
      <c r="AF2" s="275" t="s">
        <v>1491</v>
      </c>
      <c r="AG2" s="275" t="s">
        <v>1492</v>
      </c>
      <c r="AH2" s="275" t="s">
        <v>1493</v>
      </c>
      <c r="AI2" s="275" t="s">
        <v>1494</v>
      </c>
      <c r="AJ2" s="275" t="s">
        <v>1603</v>
      </c>
      <c r="AK2" s="275" t="s">
        <v>1496</v>
      </c>
      <c r="AL2" s="275" t="s">
        <v>1497</v>
      </c>
    </row>
    <row r="3" spans="1:44" x14ac:dyDescent="0.2">
      <c r="B3" s="62" t="s">
        <v>57</v>
      </c>
      <c r="D3" s="62" t="s">
        <v>593</v>
      </c>
      <c r="E3" s="276" t="s">
        <v>593</v>
      </c>
      <c r="F3" s="280">
        <v>123491131.8</v>
      </c>
      <c r="G3" s="280">
        <v>19770983.510000002</v>
      </c>
      <c r="H3" s="280">
        <v>31851466.370000001</v>
      </c>
      <c r="I3" s="280">
        <v>95614</v>
      </c>
      <c r="J3" s="276">
        <v>0</v>
      </c>
      <c r="K3" s="276">
        <v>200353058.06999999</v>
      </c>
      <c r="L3" s="276">
        <v>95693547.659999996</v>
      </c>
      <c r="M3" s="276">
        <v>0</v>
      </c>
      <c r="N3" s="276">
        <v>0</v>
      </c>
      <c r="O3" s="281">
        <v>3003928.6</v>
      </c>
      <c r="P3" s="281">
        <v>16501105.310000001</v>
      </c>
      <c r="Q3" s="281">
        <v>4557912.32</v>
      </c>
      <c r="R3" s="281">
        <v>1221428.6599999999</v>
      </c>
      <c r="S3" s="276">
        <v>6056966.7199999997</v>
      </c>
      <c r="T3" s="276">
        <v>-5721367.46</v>
      </c>
      <c r="U3" s="276">
        <v>-9072734.2300000004</v>
      </c>
      <c r="V3" s="276">
        <v>517306959.77999997</v>
      </c>
      <c r="W3" s="54">
        <v>266060431.18000001</v>
      </c>
      <c r="X3" s="54">
        <v>15902714.380000001</v>
      </c>
      <c r="Y3" s="54">
        <v>236175.68</v>
      </c>
      <c r="Z3" s="54">
        <v>579296.44999999995</v>
      </c>
      <c r="AA3" s="54">
        <v>255431174.58000001</v>
      </c>
      <c r="AB3" s="54">
        <v>2000</v>
      </c>
      <c r="AC3" s="54">
        <v>51097204.770000003</v>
      </c>
      <c r="AD3" s="275">
        <v>364802576.31</v>
      </c>
      <c r="AE3" s="275">
        <v>14950</v>
      </c>
      <c r="AF3" s="275">
        <v>634802.4</v>
      </c>
      <c r="AG3" s="275">
        <v>162148</v>
      </c>
      <c r="AH3" s="275">
        <v>161240534.53</v>
      </c>
      <c r="AI3" s="275">
        <v>43421568.039999999</v>
      </c>
      <c r="AJ3" s="275">
        <v>1399067.65</v>
      </c>
      <c r="AK3" s="275">
        <v>196549.44</v>
      </c>
      <c r="AL3" s="275">
        <v>1883688.44</v>
      </c>
      <c r="AM3" s="85">
        <f>SUM(AM4:AM222)</f>
        <v>175037201.15000007</v>
      </c>
      <c r="AN3" s="21">
        <f t="shared" ref="AN3:AR3" si="0">SUM(AN4:AN222)</f>
        <v>25222304.890000004</v>
      </c>
      <c r="AO3" s="86">
        <f t="shared" si="0"/>
        <v>149814896.26000002</v>
      </c>
      <c r="AP3" s="24">
        <f t="shared" si="0"/>
        <v>588470742.16000021</v>
      </c>
      <c r="AQ3" s="25">
        <f t="shared" si="0"/>
        <v>572938825.41000056</v>
      </c>
      <c r="AR3" s="16">
        <f t="shared" si="0"/>
        <v>15531916.750000013</v>
      </c>
    </row>
    <row r="4" spans="1:44" x14ac:dyDescent="0.2">
      <c r="D4" s="56" t="s">
        <v>12</v>
      </c>
      <c r="E4" s="276" t="s">
        <v>12</v>
      </c>
      <c r="F4" s="280">
        <v>44838.11</v>
      </c>
      <c r="G4" s="280"/>
      <c r="H4" s="280">
        <v>3312</v>
      </c>
      <c r="I4" s="280"/>
      <c r="J4" s="276"/>
      <c r="K4" s="276">
        <v>503657.95</v>
      </c>
      <c r="L4" s="276">
        <v>437400.26</v>
      </c>
      <c r="M4" s="276"/>
      <c r="N4" s="276"/>
      <c r="O4" s="281"/>
      <c r="P4" s="281"/>
      <c r="Q4" s="281"/>
      <c r="R4" s="281">
        <v>32990</v>
      </c>
      <c r="S4" s="276"/>
      <c r="T4" s="276"/>
      <c r="U4" s="276"/>
      <c r="V4" s="276">
        <v>2280907.04</v>
      </c>
      <c r="W4" s="54"/>
      <c r="X4" s="54"/>
      <c r="Y4" s="54">
        <v>11028.29</v>
      </c>
      <c r="Z4" s="54"/>
      <c r="AA4" s="54">
        <v>1535768.5</v>
      </c>
      <c r="AB4" s="54"/>
      <c r="AC4" s="54">
        <v>303828.39</v>
      </c>
      <c r="AD4" s="275">
        <v>1543578.5</v>
      </c>
      <c r="AE4" s="275"/>
      <c r="AF4" s="275">
        <v>16828.400000000001</v>
      </c>
      <c r="AG4" s="275"/>
      <c r="AH4" s="275">
        <v>306744.63</v>
      </c>
      <c r="AI4" s="275">
        <v>143213.79</v>
      </c>
      <c r="AJ4" s="275"/>
      <c r="AK4" s="275"/>
      <c r="AL4" s="275"/>
      <c r="AM4" s="85">
        <f>SUM(F4:I4)</f>
        <v>48150.11</v>
      </c>
      <c r="AN4" s="21">
        <f>SUM(O4:R4)</f>
        <v>32990</v>
      </c>
      <c r="AO4" s="86">
        <f>AM4-AN4</f>
        <v>15160.11</v>
      </c>
      <c r="AP4" s="24">
        <f>SUM(W4:AC4)</f>
        <v>1850625.1800000002</v>
      </c>
      <c r="AQ4" s="25">
        <f>SUM(AD4:AL4)</f>
        <v>2010365.3199999998</v>
      </c>
      <c r="AR4" s="16">
        <f>AP4-AQ4</f>
        <v>-159740.13999999966</v>
      </c>
    </row>
    <row r="5" spans="1:44" x14ac:dyDescent="0.2">
      <c r="D5" s="56" t="s">
        <v>1425</v>
      </c>
      <c r="E5" s="276" t="s">
        <v>1604</v>
      </c>
      <c r="F5" s="280">
        <v>19593.900000000001</v>
      </c>
      <c r="G5" s="280">
        <v>12000</v>
      </c>
      <c r="H5" s="280">
        <v>0</v>
      </c>
      <c r="I5" s="280">
        <v>0</v>
      </c>
      <c r="J5" s="276"/>
      <c r="K5" s="276">
        <v>3988667.57</v>
      </c>
      <c r="L5" s="276">
        <v>6168.5</v>
      </c>
      <c r="M5" s="276"/>
      <c r="N5" s="276"/>
      <c r="O5" s="281">
        <v>27350</v>
      </c>
      <c r="P5" s="281">
        <v>7453.75</v>
      </c>
      <c r="Q5" s="281"/>
      <c r="R5" s="281">
        <v>0</v>
      </c>
      <c r="S5" s="276"/>
      <c r="T5" s="276"/>
      <c r="U5" s="276">
        <v>-1175873.6200000001</v>
      </c>
      <c r="V5" s="276">
        <v>4905540</v>
      </c>
      <c r="W5" s="54"/>
      <c r="X5" s="54"/>
      <c r="Y5" s="54">
        <v>8.4600000000000009</v>
      </c>
      <c r="Z5" s="54"/>
      <c r="AA5" s="54">
        <v>849150</v>
      </c>
      <c r="AB5" s="54"/>
      <c r="AC5" s="54">
        <v>1019540.3</v>
      </c>
      <c r="AD5" s="275">
        <v>939650</v>
      </c>
      <c r="AE5" s="275">
        <v>14950</v>
      </c>
      <c r="AF5" s="275"/>
      <c r="AG5" s="275"/>
      <c r="AH5" s="275">
        <v>494913.86</v>
      </c>
      <c r="AI5" s="275">
        <v>157225.06</v>
      </c>
      <c r="AJ5" s="275"/>
      <c r="AK5" s="275"/>
      <c r="AL5" s="275"/>
      <c r="AM5" s="85">
        <f t="shared" ref="AM5:AM68" si="1">SUM(F5:I5)</f>
        <v>31593.9</v>
      </c>
      <c r="AN5" s="21">
        <f t="shared" ref="AN5:AN68" si="2">SUM(O5:R5)</f>
        <v>34803.75</v>
      </c>
      <c r="AO5" s="86">
        <f t="shared" ref="AO5:AO68" si="3">AM5-AN5</f>
        <v>-3209.8499999999985</v>
      </c>
      <c r="AP5" s="24">
        <f t="shared" ref="AP5:AP68" si="4">SUM(W5:AC5)</f>
        <v>1868698.76</v>
      </c>
      <c r="AQ5" s="25">
        <f t="shared" ref="AQ5:AQ68" si="5">SUM(AD5:AL5)</f>
        <v>1606738.92</v>
      </c>
      <c r="AR5" s="16">
        <f t="shared" ref="AR5:AR68" si="6">AP5-AQ5</f>
        <v>261959.84000000008</v>
      </c>
    </row>
    <row r="6" spans="1:44" x14ac:dyDescent="0.2">
      <c r="D6" s="56" t="s">
        <v>13</v>
      </c>
      <c r="E6" s="276" t="s">
        <v>1425</v>
      </c>
      <c r="F6" s="280">
        <v>37908.910000000003</v>
      </c>
      <c r="G6" s="280">
        <v>36520.71</v>
      </c>
      <c r="H6" s="280"/>
      <c r="I6" s="280">
        <v>44120</v>
      </c>
      <c r="J6" s="276"/>
      <c r="K6" s="276">
        <v>1</v>
      </c>
      <c r="L6" s="276">
        <v>2</v>
      </c>
      <c r="M6" s="276"/>
      <c r="N6" s="276"/>
      <c r="O6" s="281"/>
      <c r="P6" s="281">
        <v>85567.33</v>
      </c>
      <c r="Q6" s="281"/>
      <c r="R6" s="281">
        <v>10004.43</v>
      </c>
      <c r="S6" s="276"/>
      <c r="T6" s="276"/>
      <c r="U6" s="276">
        <v>-120486.21</v>
      </c>
      <c r="V6" s="276">
        <v>180573.14</v>
      </c>
      <c r="W6" s="54"/>
      <c r="X6" s="54"/>
      <c r="Y6" s="54">
        <v>98.18</v>
      </c>
      <c r="Z6" s="54"/>
      <c r="AA6" s="54">
        <v>6447504.1200000001</v>
      </c>
      <c r="AB6" s="54"/>
      <c r="AC6" s="54">
        <v>168307.61</v>
      </c>
      <c r="AD6" s="275">
        <v>6506453.1200000001</v>
      </c>
      <c r="AE6" s="275"/>
      <c r="AF6" s="275"/>
      <c r="AG6" s="275"/>
      <c r="AH6" s="275">
        <v>146562.85999999999</v>
      </c>
      <c r="AI6" s="275"/>
      <c r="AJ6" s="275"/>
      <c r="AK6" s="275"/>
      <c r="AL6" s="275"/>
      <c r="AM6" s="85">
        <f t="shared" si="1"/>
        <v>118549.62</v>
      </c>
      <c r="AN6" s="21">
        <f t="shared" si="2"/>
        <v>95571.760000000009</v>
      </c>
      <c r="AO6" s="86">
        <f t="shared" si="3"/>
        <v>22977.859999999986</v>
      </c>
      <c r="AP6" s="24">
        <f t="shared" si="4"/>
        <v>6615909.9100000001</v>
      </c>
      <c r="AQ6" s="25">
        <f t="shared" si="5"/>
        <v>6653015.9800000004</v>
      </c>
      <c r="AR6" s="16">
        <f t="shared" si="6"/>
        <v>-37106.070000000298</v>
      </c>
    </row>
    <row r="7" spans="1:44" x14ac:dyDescent="0.2">
      <c r="D7" s="56" t="s">
        <v>14</v>
      </c>
      <c r="E7" s="276" t="s">
        <v>14</v>
      </c>
      <c r="F7" s="280">
        <v>257380.43</v>
      </c>
      <c r="G7" s="280">
        <v>15000</v>
      </c>
      <c r="H7" s="280"/>
      <c r="I7" s="280"/>
      <c r="J7" s="276"/>
      <c r="K7" s="276">
        <v>677828.45</v>
      </c>
      <c r="L7" s="276">
        <v>527373.89</v>
      </c>
      <c r="M7" s="276"/>
      <c r="N7" s="276"/>
      <c r="O7" s="281"/>
      <c r="P7" s="281"/>
      <c r="Q7" s="281"/>
      <c r="R7" s="281">
        <v>0</v>
      </c>
      <c r="S7" s="276"/>
      <c r="T7" s="276"/>
      <c r="U7" s="276">
        <v>-1647942.57</v>
      </c>
      <c r="V7" s="276">
        <v>3116375.39</v>
      </c>
      <c r="W7" s="54">
        <v>2925.61</v>
      </c>
      <c r="X7" s="54"/>
      <c r="Y7" s="54">
        <v>160.4</v>
      </c>
      <c r="Z7" s="54"/>
      <c r="AA7" s="54">
        <v>973691.4</v>
      </c>
      <c r="AB7" s="54"/>
      <c r="AC7" s="54">
        <v>802222.04</v>
      </c>
      <c r="AD7" s="275">
        <v>1435256.93</v>
      </c>
      <c r="AE7" s="275"/>
      <c r="AF7" s="275"/>
      <c r="AG7" s="275"/>
      <c r="AH7" s="275">
        <v>62896.51</v>
      </c>
      <c r="AI7" s="275">
        <v>244836.06</v>
      </c>
      <c r="AJ7" s="275"/>
      <c r="AK7" s="275"/>
      <c r="AL7" s="275"/>
      <c r="AM7" s="85">
        <f t="shared" si="1"/>
        <v>272380.43</v>
      </c>
      <c r="AN7" s="21">
        <f t="shared" si="2"/>
        <v>0</v>
      </c>
      <c r="AO7" s="86">
        <f t="shared" si="3"/>
        <v>272380.43</v>
      </c>
      <c r="AP7" s="24">
        <f t="shared" si="4"/>
        <v>1778999.4500000002</v>
      </c>
      <c r="AQ7" s="25">
        <f t="shared" si="5"/>
        <v>1742989.5</v>
      </c>
      <c r="AR7" s="16">
        <f t="shared" si="6"/>
        <v>36009.950000000186</v>
      </c>
    </row>
    <row r="8" spans="1:44" x14ac:dyDescent="0.2">
      <c r="D8" s="56" t="s">
        <v>15</v>
      </c>
      <c r="E8" s="276" t="s">
        <v>15</v>
      </c>
      <c r="F8" s="280">
        <v>188710.63</v>
      </c>
      <c r="G8" s="280">
        <v>0</v>
      </c>
      <c r="H8" s="280">
        <v>128026</v>
      </c>
      <c r="I8" s="280">
        <v>0</v>
      </c>
      <c r="J8" s="276">
        <v>0</v>
      </c>
      <c r="K8" s="276">
        <v>246015.24</v>
      </c>
      <c r="L8" s="276">
        <v>367268.6</v>
      </c>
      <c r="M8" s="276">
        <v>0</v>
      </c>
      <c r="N8" s="276">
        <v>0</v>
      </c>
      <c r="O8" s="281">
        <v>0</v>
      </c>
      <c r="P8" s="281">
        <v>0</v>
      </c>
      <c r="Q8" s="281">
        <v>0</v>
      </c>
      <c r="R8" s="281">
        <v>-1356887.65</v>
      </c>
      <c r="S8" s="276">
        <v>0</v>
      </c>
      <c r="T8" s="276">
        <v>2351172.4700000002</v>
      </c>
      <c r="U8" s="276">
        <v>-3794489.13</v>
      </c>
      <c r="V8" s="276">
        <v>2450442</v>
      </c>
      <c r="W8" s="54"/>
      <c r="X8" s="54"/>
      <c r="Y8" s="54">
        <v>397.2</v>
      </c>
      <c r="Z8" s="54"/>
      <c r="AA8" s="54">
        <v>1063251</v>
      </c>
      <c r="AB8" s="54"/>
      <c r="AC8" s="54">
        <v>2075237.76</v>
      </c>
      <c r="AD8" s="275">
        <v>1314048.5</v>
      </c>
      <c r="AE8" s="275"/>
      <c r="AF8" s="275"/>
      <c r="AG8" s="275"/>
      <c r="AH8" s="275">
        <v>351631.26</v>
      </c>
      <c r="AI8" s="275">
        <v>193423.42</v>
      </c>
      <c r="AJ8" s="275"/>
      <c r="AK8" s="275"/>
      <c r="AL8" s="275"/>
      <c r="AM8" s="85">
        <f t="shared" si="1"/>
        <v>316736.63</v>
      </c>
      <c r="AN8" s="21">
        <f t="shared" si="2"/>
        <v>-1356887.65</v>
      </c>
      <c r="AO8" s="86">
        <f t="shared" si="3"/>
        <v>1673624.2799999998</v>
      </c>
      <c r="AP8" s="24">
        <f t="shared" si="4"/>
        <v>3138885.96</v>
      </c>
      <c r="AQ8" s="25">
        <f t="shared" si="5"/>
        <v>1859103.18</v>
      </c>
      <c r="AR8" s="16">
        <f t="shared" si="6"/>
        <v>1279782.78</v>
      </c>
    </row>
    <row r="9" spans="1:44" ht="15" thickBot="1" x14ac:dyDescent="0.25">
      <c r="D9" s="56" t="s">
        <v>16</v>
      </c>
      <c r="E9" s="276" t="s">
        <v>16</v>
      </c>
      <c r="F9" s="280">
        <v>135284.72</v>
      </c>
      <c r="G9" s="280"/>
      <c r="H9" s="280">
        <v>10000</v>
      </c>
      <c r="I9" s="280"/>
      <c r="J9" s="276"/>
      <c r="K9" s="276">
        <v>714667.56</v>
      </c>
      <c r="L9" s="276">
        <v>253555.31</v>
      </c>
      <c r="M9" s="276"/>
      <c r="N9" s="276"/>
      <c r="O9" s="281">
        <v>0</v>
      </c>
      <c r="P9" s="281">
        <v>3800</v>
      </c>
      <c r="Q9" s="281"/>
      <c r="R9" s="281">
        <v>0</v>
      </c>
      <c r="S9" s="276"/>
      <c r="T9" s="276"/>
      <c r="U9" s="276"/>
      <c r="V9" s="276">
        <v>412000</v>
      </c>
      <c r="W9" s="54"/>
      <c r="X9" s="54"/>
      <c r="Y9" s="54">
        <v>34.72</v>
      </c>
      <c r="Z9" s="54"/>
      <c r="AA9" s="54">
        <v>2332415</v>
      </c>
      <c r="AB9" s="54">
        <v>2000</v>
      </c>
      <c r="AC9" s="54">
        <v>637893</v>
      </c>
      <c r="AD9" s="275">
        <v>2233315</v>
      </c>
      <c r="AE9" s="275"/>
      <c r="AF9" s="275"/>
      <c r="AG9" s="275"/>
      <c r="AH9" s="275">
        <v>594751</v>
      </c>
      <c r="AI9" s="275">
        <v>147737.5</v>
      </c>
      <c r="AJ9" s="275"/>
      <c r="AK9" s="275"/>
      <c r="AL9" s="275"/>
      <c r="AM9" s="85">
        <f t="shared" si="1"/>
        <v>145284.72</v>
      </c>
      <c r="AN9" s="21">
        <f t="shared" si="2"/>
        <v>3800</v>
      </c>
      <c r="AO9" s="86">
        <f t="shared" si="3"/>
        <v>141484.72</v>
      </c>
      <c r="AP9" s="24">
        <f t="shared" si="4"/>
        <v>2972342.72</v>
      </c>
      <c r="AQ9" s="25">
        <f t="shared" si="5"/>
        <v>2975803.5</v>
      </c>
      <c r="AR9" s="16">
        <f t="shared" si="6"/>
        <v>-3460.7799999997951</v>
      </c>
    </row>
    <row r="10" spans="1:44" ht="15" thickBot="1" x14ac:dyDescent="0.25">
      <c r="A10" s="62" t="s">
        <v>302</v>
      </c>
      <c r="B10" s="62" t="s">
        <v>43</v>
      </c>
      <c r="C10" s="88">
        <v>6923</v>
      </c>
      <c r="D10" s="89" t="s">
        <v>1427</v>
      </c>
      <c r="E10" s="276" t="s">
        <v>1605</v>
      </c>
      <c r="F10" s="280">
        <v>922823.9</v>
      </c>
      <c r="G10" s="280">
        <v>209679.95</v>
      </c>
      <c r="H10" s="280">
        <v>400777.05</v>
      </c>
      <c r="I10" s="280"/>
      <c r="J10" s="276"/>
      <c r="K10" s="276">
        <v>105802</v>
      </c>
      <c r="L10" s="276">
        <v>892060.62</v>
      </c>
      <c r="M10" s="276"/>
      <c r="N10" s="276"/>
      <c r="O10" s="281">
        <v>8500</v>
      </c>
      <c r="P10" s="281">
        <v>109709.73</v>
      </c>
      <c r="Q10" s="281">
        <v>57156.9</v>
      </c>
      <c r="R10" s="281"/>
      <c r="S10" s="276"/>
      <c r="T10" s="276"/>
      <c r="U10" s="276">
        <v>224318.56</v>
      </c>
      <c r="V10" s="276">
        <v>1691218.36</v>
      </c>
      <c r="W10" s="54">
        <v>1050916.8600000001</v>
      </c>
      <c r="X10" s="54"/>
      <c r="Y10" s="54">
        <v>1724.58</v>
      </c>
      <c r="Z10" s="54"/>
      <c r="AA10" s="54">
        <v>1966711.5</v>
      </c>
      <c r="AB10" s="54"/>
      <c r="AC10" s="54">
        <v>993778</v>
      </c>
      <c r="AD10" s="275">
        <v>2265719.5</v>
      </c>
      <c r="AE10" s="275"/>
      <c r="AF10" s="275"/>
      <c r="AG10" s="275"/>
      <c r="AH10" s="275">
        <v>893751.26</v>
      </c>
      <c r="AI10" s="275">
        <v>175976.68</v>
      </c>
      <c r="AJ10" s="275"/>
      <c r="AK10" s="275"/>
      <c r="AL10" s="275"/>
      <c r="AM10" s="85">
        <f t="shared" si="1"/>
        <v>1533280.9000000001</v>
      </c>
      <c r="AN10" s="21">
        <f t="shared" si="2"/>
        <v>175366.63</v>
      </c>
      <c r="AO10" s="86">
        <f t="shared" si="3"/>
        <v>1357914.27</v>
      </c>
      <c r="AP10" s="24">
        <f t="shared" si="4"/>
        <v>4013130.9400000004</v>
      </c>
      <c r="AQ10" s="25">
        <f t="shared" si="5"/>
        <v>3335447.44</v>
      </c>
      <c r="AR10" s="16">
        <f t="shared" si="6"/>
        <v>677683.50000000047</v>
      </c>
    </row>
    <row r="11" spans="1:44" ht="15" thickBot="1" x14ac:dyDescent="0.25">
      <c r="A11" s="62" t="s">
        <v>302</v>
      </c>
      <c r="B11" s="62" t="s">
        <v>43</v>
      </c>
      <c r="C11" s="88">
        <v>7817</v>
      </c>
      <c r="D11" s="89" t="s">
        <v>818</v>
      </c>
      <c r="E11" s="276" t="s">
        <v>1606</v>
      </c>
      <c r="F11" s="280">
        <v>385526.17</v>
      </c>
      <c r="G11" s="280">
        <v>185283.35</v>
      </c>
      <c r="H11" s="280">
        <v>854375.23</v>
      </c>
      <c r="I11" s="280"/>
      <c r="J11" s="276"/>
      <c r="K11" s="276">
        <v>301244.3</v>
      </c>
      <c r="L11" s="276">
        <v>1008144.92</v>
      </c>
      <c r="M11" s="276"/>
      <c r="N11" s="276"/>
      <c r="O11" s="281"/>
      <c r="P11" s="281">
        <v>151131.4</v>
      </c>
      <c r="Q11" s="281">
        <v>35500</v>
      </c>
      <c r="R11" s="281"/>
      <c r="S11" s="276"/>
      <c r="T11" s="276"/>
      <c r="U11" s="276">
        <v>-18408.95</v>
      </c>
      <c r="V11" s="276">
        <v>1534772.11</v>
      </c>
      <c r="W11" s="54">
        <v>1935786.23</v>
      </c>
      <c r="X11" s="54"/>
      <c r="Y11" s="54">
        <v>5638.61</v>
      </c>
      <c r="Z11" s="54"/>
      <c r="AA11" s="54">
        <v>1295194.5</v>
      </c>
      <c r="AB11" s="54"/>
      <c r="AC11" s="54">
        <v>294050</v>
      </c>
      <c r="AD11" s="275">
        <v>2299116.5</v>
      </c>
      <c r="AE11" s="275"/>
      <c r="AF11" s="275"/>
      <c r="AG11" s="275"/>
      <c r="AH11" s="275">
        <v>880434.01</v>
      </c>
      <c r="AI11" s="275">
        <v>113269.95</v>
      </c>
      <c r="AJ11" s="275"/>
      <c r="AK11" s="275"/>
      <c r="AL11" s="275"/>
      <c r="AM11" s="85">
        <f t="shared" si="1"/>
        <v>1425184.75</v>
      </c>
      <c r="AN11" s="21">
        <f t="shared" si="2"/>
        <v>186631.4</v>
      </c>
      <c r="AO11" s="86">
        <f t="shared" si="3"/>
        <v>1238553.3500000001</v>
      </c>
      <c r="AP11" s="24">
        <f t="shared" si="4"/>
        <v>3530669.34</v>
      </c>
      <c r="AQ11" s="25">
        <f t="shared" si="5"/>
        <v>3292820.46</v>
      </c>
      <c r="AR11" s="16">
        <f t="shared" si="6"/>
        <v>237848.87999999989</v>
      </c>
    </row>
    <row r="12" spans="1:44" ht="15" thickBot="1" x14ac:dyDescent="0.25">
      <c r="A12" s="62" t="s">
        <v>302</v>
      </c>
      <c r="B12" s="62" t="s">
        <v>43</v>
      </c>
      <c r="C12" s="88">
        <v>11016</v>
      </c>
      <c r="D12" s="89" t="s">
        <v>819</v>
      </c>
      <c r="E12" s="276" t="s">
        <v>1607</v>
      </c>
      <c r="F12" s="280">
        <v>2976000.36</v>
      </c>
      <c r="G12" s="280">
        <v>47800</v>
      </c>
      <c r="H12" s="280">
        <v>571029.93000000005</v>
      </c>
      <c r="I12" s="280"/>
      <c r="J12" s="276"/>
      <c r="K12" s="276">
        <v>890259.05</v>
      </c>
      <c r="L12" s="276">
        <v>770397.34</v>
      </c>
      <c r="M12" s="276"/>
      <c r="N12" s="276"/>
      <c r="O12" s="281">
        <v>6270</v>
      </c>
      <c r="P12" s="281">
        <v>95182.21</v>
      </c>
      <c r="Q12" s="281">
        <v>22037</v>
      </c>
      <c r="R12" s="281">
        <v>164925.22</v>
      </c>
      <c r="S12" s="276"/>
      <c r="T12" s="276"/>
      <c r="U12" s="276">
        <v>930474.91</v>
      </c>
      <c r="V12" s="276">
        <v>1567224.53</v>
      </c>
      <c r="W12" s="54">
        <v>1712039.48</v>
      </c>
      <c r="X12" s="54"/>
      <c r="Y12" s="54">
        <v>6713.34</v>
      </c>
      <c r="Z12" s="54"/>
      <c r="AA12" s="54">
        <v>1636846</v>
      </c>
      <c r="AB12" s="54"/>
      <c r="AC12" s="54">
        <v>341378</v>
      </c>
      <c r="AD12" s="275">
        <v>2277204</v>
      </c>
      <c r="AE12" s="275"/>
      <c r="AF12" s="275"/>
      <c r="AG12" s="275"/>
      <c r="AH12" s="275">
        <v>1406239.62</v>
      </c>
      <c r="AI12" s="275">
        <v>312772.3</v>
      </c>
      <c r="AJ12" s="275"/>
      <c r="AK12" s="275"/>
      <c r="AL12" s="275">
        <v>76220.2</v>
      </c>
      <c r="AM12" s="85">
        <f t="shared" si="1"/>
        <v>3594830.29</v>
      </c>
      <c r="AN12" s="21">
        <f t="shared" si="2"/>
        <v>288414.43</v>
      </c>
      <c r="AO12" s="86">
        <f t="shared" si="3"/>
        <v>3306415.86</v>
      </c>
      <c r="AP12" s="24">
        <f t="shared" si="4"/>
        <v>3696976.8200000003</v>
      </c>
      <c r="AQ12" s="25">
        <f t="shared" si="5"/>
        <v>4072436.12</v>
      </c>
      <c r="AR12" s="16">
        <f t="shared" si="6"/>
        <v>-375459.29999999981</v>
      </c>
    </row>
    <row r="13" spans="1:44" ht="15" thickBot="1" x14ac:dyDescent="0.25">
      <c r="A13" s="62" t="s">
        <v>302</v>
      </c>
      <c r="B13" s="62" t="s">
        <v>43</v>
      </c>
      <c r="C13" s="88">
        <v>5402</v>
      </c>
      <c r="D13" s="89" t="s">
        <v>820</v>
      </c>
      <c r="E13" s="276" t="s">
        <v>1608</v>
      </c>
      <c r="F13" s="280">
        <v>1324471.78</v>
      </c>
      <c r="G13" s="280">
        <v>41183.35</v>
      </c>
      <c r="H13" s="280">
        <v>223519.74</v>
      </c>
      <c r="I13" s="280"/>
      <c r="J13" s="276"/>
      <c r="K13" s="276">
        <v>74068.34</v>
      </c>
      <c r="L13" s="276">
        <v>1047376.17</v>
      </c>
      <c r="M13" s="276"/>
      <c r="N13" s="276"/>
      <c r="O13" s="281">
        <v>12090</v>
      </c>
      <c r="P13" s="281">
        <v>49679.87</v>
      </c>
      <c r="Q13" s="281">
        <v>35000</v>
      </c>
      <c r="R13" s="281"/>
      <c r="S13" s="276"/>
      <c r="T13" s="276"/>
      <c r="U13" s="276">
        <v>199783.61</v>
      </c>
      <c r="V13" s="276">
        <v>1097038.29</v>
      </c>
      <c r="W13" s="54">
        <v>819038.04</v>
      </c>
      <c r="X13" s="54"/>
      <c r="Y13" s="54">
        <v>2719.67</v>
      </c>
      <c r="Z13" s="54"/>
      <c r="AA13" s="54">
        <v>1497172.5</v>
      </c>
      <c r="AB13" s="54"/>
      <c r="AC13" s="54">
        <v>761028</v>
      </c>
      <c r="AD13" s="275">
        <v>2112480.5</v>
      </c>
      <c r="AE13" s="275"/>
      <c r="AF13" s="275"/>
      <c r="AG13" s="275"/>
      <c r="AH13" s="275">
        <v>754428.08</v>
      </c>
      <c r="AI13" s="275">
        <v>221553.91</v>
      </c>
      <c r="AJ13" s="275"/>
      <c r="AK13" s="275"/>
      <c r="AL13" s="275"/>
      <c r="AM13" s="85">
        <f t="shared" si="1"/>
        <v>1589174.87</v>
      </c>
      <c r="AN13" s="21">
        <f t="shared" si="2"/>
        <v>96769.87</v>
      </c>
      <c r="AO13" s="86">
        <f t="shared" si="3"/>
        <v>1492405</v>
      </c>
      <c r="AP13" s="24">
        <f t="shared" si="4"/>
        <v>3079958.21</v>
      </c>
      <c r="AQ13" s="25">
        <f t="shared" si="5"/>
        <v>3088462.49</v>
      </c>
      <c r="AR13" s="16">
        <f t="shared" si="6"/>
        <v>-8504.2800000002608</v>
      </c>
    </row>
    <row r="14" spans="1:44" ht="15" thickBot="1" x14ac:dyDescent="0.25">
      <c r="A14" s="62" t="s">
        <v>302</v>
      </c>
      <c r="B14" s="62" t="s">
        <v>43</v>
      </c>
      <c r="C14" s="88">
        <v>4534</v>
      </c>
      <c r="D14" s="89" t="s">
        <v>821</v>
      </c>
      <c r="E14" s="276" t="s">
        <v>1609</v>
      </c>
      <c r="F14" s="280">
        <v>456160.88</v>
      </c>
      <c r="G14" s="280">
        <v>3187.5</v>
      </c>
      <c r="H14" s="280">
        <v>269170.86</v>
      </c>
      <c r="I14" s="280"/>
      <c r="J14" s="276"/>
      <c r="K14" s="276">
        <v>2174009.69</v>
      </c>
      <c r="L14" s="276">
        <v>192718.34</v>
      </c>
      <c r="M14" s="276"/>
      <c r="N14" s="276"/>
      <c r="O14" s="281">
        <v>1400</v>
      </c>
      <c r="P14" s="281">
        <v>36771.53</v>
      </c>
      <c r="Q14" s="281">
        <v>70446.3</v>
      </c>
      <c r="R14" s="281"/>
      <c r="S14" s="276"/>
      <c r="T14" s="276"/>
      <c r="U14" s="276">
        <v>196355.78</v>
      </c>
      <c r="V14" s="276">
        <v>1718005.94</v>
      </c>
      <c r="W14" s="54">
        <v>856189.68</v>
      </c>
      <c r="X14" s="54"/>
      <c r="Y14" s="54">
        <v>882</v>
      </c>
      <c r="Z14" s="54"/>
      <c r="AA14" s="54">
        <v>1122440.5</v>
      </c>
      <c r="AB14" s="54"/>
      <c r="AC14" s="54">
        <v>252300</v>
      </c>
      <c r="AD14" s="275">
        <v>1754940.5</v>
      </c>
      <c r="AE14" s="275"/>
      <c r="AF14" s="275"/>
      <c r="AG14" s="275"/>
      <c r="AH14" s="275">
        <v>710467.98</v>
      </c>
      <c r="AI14" s="275">
        <v>137064.26</v>
      </c>
      <c r="AJ14" s="275"/>
      <c r="AK14" s="275"/>
      <c r="AL14" s="275">
        <v>11346</v>
      </c>
      <c r="AM14" s="85">
        <f t="shared" si="1"/>
        <v>728519.24</v>
      </c>
      <c r="AN14" s="21">
        <f t="shared" si="2"/>
        <v>108617.83</v>
      </c>
      <c r="AO14" s="86">
        <f t="shared" si="3"/>
        <v>619901.41</v>
      </c>
      <c r="AP14" s="24">
        <f t="shared" si="4"/>
        <v>2231812.1800000002</v>
      </c>
      <c r="AQ14" s="25">
        <f t="shared" si="5"/>
        <v>2613818.7400000002</v>
      </c>
      <c r="AR14" s="16">
        <f t="shared" si="6"/>
        <v>-382006.56000000006</v>
      </c>
    </row>
    <row r="15" spans="1:44" ht="15" thickBot="1" x14ac:dyDescent="0.25">
      <c r="A15" s="62" t="s">
        <v>302</v>
      </c>
      <c r="B15" s="62" t="s">
        <v>43</v>
      </c>
      <c r="C15" s="88">
        <v>8215</v>
      </c>
      <c r="D15" s="89" t="s">
        <v>822</v>
      </c>
      <c r="E15" s="276" t="s">
        <v>1610</v>
      </c>
      <c r="F15" s="280">
        <v>1916871.16</v>
      </c>
      <c r="G15" s="280">
        <v>109210.6</v>
      </c>
      <c r="H15" s="280">
        <v>740907.43</v>
      </c>
      <c r="I15" s="280"/>
      <c r="J15" s="276"/>
      <c r="K15" s="276">
        <v>1572970.63</v>
      </c>
      <c r="L15" s="276">
        <v>96512.62</v>
      </c>
      <c r="M15" s="276"/>
      <c r="N15" s="276"/>
      <c r="O15" s="281"/>
      <c r="P15" s="281">
        <v>113390.68</v>
      </c>
      <c r="Q15" s="281">
        <v>73709.2</v>
      </c>
      <c r="R15" s="281"/>
      <c r="S15" s="276"/>
      <c r="T15" s="276"/>
      <c r="U15" s="276">
        <v>27663.63</v>
      </c>
      <c r="V15" s="276">
        <v>3950541.16</v>
      </c>
      <c r="W15" s="54">
        <v>2371493.96</v>
      </c>
      <c r="X15" s="54"/>
      <c r="Y15" s="54">
        <v>3078.91</v>
      </c>
      <c r="Z15" s="54"/>
      <c r="AA15" s="54">
        <v>1085103</v>
      </c>
      <c r="AB15" s="54"/>
      <c r="AC15" s="54">
        <v>315650</v>
      </c>
      <c r="AD15" s="275">
        <v>2032416</v>
      </c>
      <c r="AE15" s="275"/>
      <c r="AF15" s="275"/>
      <c r="AG15" s="275"/>
      <c r="AH15" s="275">
        <v>1751584.31</v>
      </c>
      <c r="AI15" s="275">
        <v>949526.18</v>
      </c>
      <c r="AJ15" s="275"/>
      <c r="AK15" s="275"/>
      <c r="AL15" s="275">
        <v>2170</v>
      </c>
      <c r="AM15" s="85">
        <f t="shared" si="1"/>
        <v>2766989.19</v>
      </c>
      <c r="AN15" s="21">
        <f t="shared" si="2"/>
        <v>187099.88</v>
      </c>
      <c r="AO15" s="86">
        <f t="shared" si="3"/>
        <v>2579889.31</v>
      </c>
      <c r="AP15" s="24">
        <f t="shared" si="4"/>
        <v>3775325.87</v>
      </c>
      <c r="AQ15" s="25">
        <f t="shared" si="5"/>
        <v>4735696.49</v>
      </c>
      <c r="AR15" s="16">
        <f t="shared" si="6"/>
        <v>-960370.62000000011</v>
      </c>
    </row>
    <row r="16" spans="1:44" ht="15" thickBot="1" x14ac:dyDescent="0.25">
      <c r="A16" s="62" t="s">
        <v>302</v>
      </c>
      <c r="B16" s="62" t="s">
        <v>43</v>
      </c>
      <c r="C16" s="88">
        <v>8736</v>
      </c>
      <c r="D16" s="89" t="s">
        <v>823</v>
      </c>
      <c r="E16" s="276" t="s">
        <v>1611</v>
      </c>
      <c r="F16" s="280">
        <v>1981452.21</v>
      </c>
      <c r="G16" s="280">
        <v>270504.59000000003</v>
      </c>
      <c r="H16" s="280">
        <v>400310.9</v>
      </c>
      <c r="I16" s="280"/>
      <c r="J16" s="276"/>
      <c r="K16" s="276">
        <v>1027940.23</v>
      </c>
      <c r="L16" s="276">
        <v>996011.97</v>
      </c>
      <c r="M16" s="276"/>
      <c r="N16" s="276"/>
      <c r="O16" s="281"/>
      <c r="P16" s="281">
        <v>172424.76</v>
      </c>
      <c r="Q16" s="281">
        <v>48528</v>
      </c>
      <c r="R16" s="281">
        <v>616.63</v>
      </c>
      <c r="S16" s="276">
        <v>20000</v>
      </c>
      <c r="T16" s="276"/>
      <c r="U16" s="276">
        <v>170029.26</v>
      </c>
      <c r="V16" s="276">
        <v>2643840</v>
      </c>
      <c r="W16" s="54">
        <v>2140600.5299999998</v>
      </c>
      <c r="X16" s="54"/>
      <c r="Y16" s="54">
        <v>3320.62</v>
      </c>
      <c r="Z16" s="54"/>
      <c r="AA16" s="54">
        <v>1178685</v>
      </c>
      <c r="AB16" s="54"/>
      <c r="AC16" s="54">
        <v>924600</v>
      </c>
      <c r="AD16" s="275">
        <v>2080430</v>
      </c>
      <c r="AE16" s="275"/>
      <c r="AF16" s="275">
        <v>69082</v>
      </c>
      <c r="AG16" s="275"/>
      <c r="AH16" s="275">
        <v>927434.69</v>
      </c>
      <c r="AI16" s="275">
        <v>245855.57</v>
      </c>
      <c r="AJ16" s="275"/>
      <c r="AK16" s="275"/>
      <c r="AL16" s="275">
        <v>140189.5</v>
      </c>
      <c r="AM16" s="85">
        <f t="shared" si="1"/>
        <v>2652267.6999999997</v>
      </c>
      <c r="AN16" s="21">
        <f t="shared" si="2"/>
        <v>221569.39</v>
      </c>
      <c r="AO16" s="86">
        <f t="shared" si="3"/>
        <v>2430698.3099999996</v>
      </c>
      <c r="AP16" s="24">
        <f t="shared" si="4"/>
        <v>4247206.1500000004</v>
      </c>
      <c r="AQ16" s="25">
        <f t="shared" si="5"/>
        <v>3462991.76</v>
      </c>
      <c r="AR16" s="16">
        <f t="shared" si="6"/>
        <v>784214.3900000006</v>
      </c>
    </row>
    <row r="17" spans="1:44" ht="15" thickBot="1" x14ac:dyDescent="0.25">
      <c r="A17" s="62" t="s">
        <v>302</v>
      </c>
      <c r="B17" s="62" t="s">
        <v>43</v>
      </c>
      <c r="C17" s="88">
        <v>4649</v>
      </c>
      <c r="D17" s="89" t="s">
        <v>824</v>
      </c>
      <c r="E17" s="276" t="s">
        <v>1612</v>
      </c>
      <c r="F17" s="280">
        <v>667074.54</v>
      </c>
      <c r="G17" s="280">
        <v>30747</v>
      </c>
      <c r="H17" s="280">
        <v>100918.59</v>
      </c>
      <c r="I17" s="280"/>
      <c r="J17" s="276"/>
      <c r="K17" s="276">
        <v>817615.87</v>
      </c>
      <c r="L17" s="276">
        <v>35025.949999999997</v>
      </c>
      <c r="M17" s="276"/>
      <c r="N17" s="276"/>
      <c r="O17" s="281"/>
      <c r="P17" s="281">
        <v>57848.36</v>
      </c>
      <c r="Q17" s="281"/>
      <c r="R17" s="281"/>
      <c r="S17" s="276"/>
      <c r="T17" s="276"/>
      <c r="U17" s="276">
        <v>109979.12</v>
      </c>
      <c r="V17" s="276">
        <v>2287723.02</v>
      </c>
      <c r="W17" s="54">
        <v>813277.76</v>
      </c>
      <c r="X17" s="54"/>
      <c r="Y17" s="54">
        <v>1693.52</v>
      </c>
      <c r="Z17" s="54"/>
      <c r="AA17" s="54">
        <v>1991289.5</v>
      </c>
      <c r="AB17" s="54"/>
      <c r="AC17" s="54">
        <v>163107</v>
      </c>
      <c r="AD17" s="275">
        <v>2443218.5</v>
      </c>
      <c r="AE17" s="275"/>
      <c r="AF17" s="275"/>
      <c r="AG17" s="275"/>
      <c r="AH17" s="275">
        <v>789930.49</v>
      </c>
      <c r="AI17" s="275">
        <v>115173.61</v>
      </c>
      <c r="AJ17" s="275"/>
      <c r="AK17" s="275"/>
      <c r="AL17" s="275"/>
      <c r="AM17" s="85">
        <f t="shared" si="1"/>
        <v>798740.13</v>
      </c>
      <c r="AN17" s="21">
        <f t="shared" si="2"/>
        <v>57848.36</v>
      </c>
      <c r="AO17" s="86">
        <f t="shared" si="3"/>
        <v>740891.77</v>
      </c>
      <c r="AP17" s="24">
        <f t="shared" si="4"/>
        <v>2969367.7800000003</v>
      </c>
      <c r="AQ17" s="25">
        <f t="shared" si="5"/>
        <v>3348322.6</v>
      </c>
      <c r="AR17" s="16">
        <f t="shared" si="6"/>
        <v>-378954.81999999983</v>
      </c>
    </row>
    <row r="18" spans="1:44" ht="15" thickBot="1" x14ac:dyDescent="0.25">
      <c r="A18" s="62" t="s">
        <v>302</v>
      </c>
      <c r="B18" s="62" t="s">
        <v>43</v>
      </c>
      <c r="C18" s="88">
        <v>8434</v>
      </c>
      <c r="D18" s="89" t="s">
        <v>825</v>
      </c>
      <c r="E18" s="276" t="s">
        <v>1613</v>
      </c>
      <c r="F18" s="280">
        <v>1487361.59</v>
      </c>
      <c r="G18" s="280">
        <v>22200</v>
      </c>
      <c r="H18" s="280">
        <v>368874.41</v>
      </c>
      <c r="I18" s="280"/>
      <c r="J18" s="276"/>
      <c r="K18" s="276">
        <v>705885.41</v>
      </c>
      <c r="L18" s="276">
        <v>752174.58</v>
      </c>
      <c r="M18" s="276"/>
      <c r="N18" s="276"/>
      <c r="O18" s="281">
        <v>0</v>
      </c>
      <c r="P18" s="281">
        <v>195759.78</v>
      </c>
      <c r="Q18" s="281">
        <v>30000</v>
      </c>
      <c r="R18" s="281">
        <v>775.48</v>
      </c>
      <c r="S18" s="276">
        <v>20000</v>
      </c>
      <c r="T18" s="276"/>
      <c r="U18" s="276">
        <v>486122.88</v>
      </c>
      <c r="V18" s="276">
        <v>312292.87</v>
      </c>
      <c r="W18" s="54">
        <v>1289990.8500000001</v>
      </c>
      <c r="X18" s="54"/>
      <c r="Y18" s="54">
        <v>3014.1</v>
      </c>
      <c r="Z18" s="54"/>
      <c r="AA18" s="54">
        <v>2572449.2999999998</v>
      </c>
      <c r="AB18" s="54"/>
      <c r="AC18" s="54">
        <v>258325</v>
      </c>
      <c r="AD18" s="275">
        <v>2909149.3</v>
      </c>
      <c r="AE18" s="275"/>
      <c r="AF18" s="275"/>
      <c r="AG18" s="275"/>
      <c r="AH18" s="275">
        <v>992398.78</v>
      </c>
      <c r="AI18" s="275">
        <v>356188.15</v>
      </c>
      <c r="AJ18" s="275"/>
      <c r="AK18" s="275"/>
      <c r="AL18" s="275">
        <v>1560</v>
      </c>
      <c r="AM18" s="85">
        <f t="shared" si="1"/>
        <v>1878436</v>
      </c>
      <c r="AN18" s="21">
        <f t="shared" si="2"/>
        <v>226535.26</v>
      </c>
      <c r="AO18" s="86">
        <f t="shared" si="3"/>
        <v>1651900.74</v>
      </c>
      <c r="AP18" s="24">
        <f t="shared" si="4"/>
        <v>4123779.25</v>
      </c>
      <c r="AQ18" s="25">
        <f t="shared" si="5"/>
        <v>4259296.2300000004</v>
      </c>
      <c r="AR18" s="16">
        <f t="shared" si="6"/>
        <v>-135516.98000000045</v>
      </c>
    </row>
    <row r="19" spans="1:44" ht="15" thickBot="1" x14ac:dyDescent="0.25">
      <c r="A19" s="62" t="s">
        <v>302</v>
      </c>
      <c r="B19" s="62" t="s">
        <v>43</v>
      </c>
      <c r="C19" s="88">
        <v>9149</v>
      </c>
      <c r="D19" s="89" t="s">
        <v>826</v>
      </c>
      <c r="E19" s="276" t="s">
        <v>1614</v>
      </c>
      <c r="F19" s="280">
        <v>2446926.09</v>
      </c>
      <c r="G19" s="280">
        <v>177698.02</v>
      </c>
      <c r="H19" s="280">
        <v>343477.08</v>
      </c>
      <c r="I19" s="280"/>
      <c r="J19" s="276"/>
      <c r="K19" s="276">
        <v>336593.42</v>
      </c>
      <c r="L19" s="276">
        <v>561654.78</v>
      </c>
      <c r="M19" s="276"/>
      <c r="N19" s="276"/>
      <c r="O19" s="281"/>
      <c r="P19" s="281">
        <v>106504.72</v>
      </c>
      <c r="Q19" s="281">
        <v>15000</v>
      </c>
      <c r="R19" s="281">
        <v>298930.06</v>
      </c>
      <c r="S19" s="276"/>
      <c r="T19" s="276"/>
      <c r="U19" s="276">
        <v>-211056.27</v>
      </c>
      <c r="V19" s="276">
        <v>928313.81</v>
      </c>
      <c r="W19" s="54">
        <v>1847497.11</v>
      </c>
      <c r="X19" s="54"/>
      <c r="Y19" s="54">
        <v>3922.05</v>
      </c>
      <c r="Z19" s="54"/>
      <c r="AA19" s="54">
        <v>2399251.5</v>
      </c>
      <c r="AB19" s="54"/>
      <c r="AC19" s="54">
        <v>302900</v>
      </c>
      <c r="AD19" s="275">
        <v>3348141.5</v>
      </c>
      <c r="AE19" s="275"/>
      <c r="AF19" s="275"/>
      <c r="AG19" s="275"/>
      <c r="AH19" s="275">
        <v>932496.94</v>
      </c>
      <c r="AI19" s="275">
        <v>223217.47</v>
      </c>
      <c r="AJ19" s="275"/>
      <c r="AK19" s="275"/>
      <c r="AL19" s="275">
        <v>4742.28</v>
      </c>
      <c r="AM19" s="85">
        <f t="shared" si="1"/>
        <v>2968101.19</v>
      </c>
      <c r="AN19" s="21">
        <f t="shared" si="2"/>
        <v>420434.78</v>
      </c>
      <c r="AO19" s="86">
        <f t="shared" si="3"/>
        <v>2547666.41</v>
      </c>
      <c r="AP19" s="24">
        <f t="shared" si="4"/>
        <v>4553570.66</v>
      </c>
      <c r="AQ19" s="25">
        <f t="shared" si="5"/>
        <v>4508598.1899999995</v>
      </c>
      <c r="AR19" s="16">
        <f t="shared" si="6"/>
        <v>44972.470000000671</v>
      </c>
    </row>
    <row r="20" spans="1:44" ht="15" thickBot="1" x14ac:dyDescent="0.25">
      <c r="A20" s="62" t="s">
        <v>302</v>
      </c>
      <c r="B20" s="62" t="s">
        <v>43</v>
      </c>
      <c r="C20" s="88">
        <v>6199</v>
      </c>
      <c r="D20" s="89" t="s">
        <v>827</v>
      </c>
      <c r="E20" s="276" t="s">
        <v>1615</v>
      </c>
      <c r="F20" s="280">
        <v>1786746.48</v>
      </c>
      <c r="G20" s="280">
        <v>108275</v>
      </c>
      <c r="H20" s="280">
        <v>428345.73</v>
      </c>
      <c r="I20" s="280"/>
      <c r="J20" s="276"/>
      <c r="K20" s="276">
        <v>344496.46</v>
      </c>
      <c r="L20" s="276">
        <v>1241722.8400000001</v>
      </c>
      <c r="M20" s="276"/>
      <c r="N20" s="276"/>
      <c r="O20" s="281">
        <v>4750</v>
      </c>
      <c r="P20" s="281">
        <v>71215.429999999993</v>
      </c>
      <c r="Q20" s="281">
        <v>35000</v>
      </c>
      <c r="R20" s="281"/>
      <c r="S20" s="276">
        <v>217250</v>
      </c>
      <c r="T20" s="276"/>
      <c r="U20" s="276">
        <v>191495.55</v>
      </c>
      <c r="V20" s="276">
        <v>955989.15</v>
      </c>
      <c r="W20" s="54">
        <v>1453910.65</v>
      </c>
      <c r="X20" s="54"/>
      <c r="Y20" s="54">
        <v>143.62</v>
      </c>
      <c r="Z20" s="54"/>
      <c r="AA20" s="54">
        <v>2345851.2999999998</v>
      </c>
      <c r="AB20" s="54"/>
      <c r="AC20" s="54">
        <v>841700</v>
      </c>
      <c r="AD20" s="275">
        <v>2923367.3</v>
      </c>
      <c r="AE20" s="275"/>
      <c r="AF20" s="275">
        <v>4480</v>
      </c>
      <c r="AG20" s="275"/>
      <c r="AH20" s="275">
        <v>1050311.21</v>
      </c>
      <c r="AI20" s="275">
        <v>389942.06</v>
      </c>
      <c r="AJ20" s="275"/>
      <c r="AK20" s="275"/>
      <c r="AL20" s="275"/>
      <c r="AM20" s="85">
        <f t="shared" si="1"/>
        <v>2323367.21</v>
      </c>
      <c r="AN20" s="21">
        <f t="shared" si="2"/>
        <v>110965.43</v>
      </c>
      <c r="AO20" s="86">
        <f t="shared" si="3"/>
        <v>2212401.7799999998</v>
      </c>
      <c r="AP20" s="24">
        <f t="shared" si="4"/>
        <v>4641605.57</v>
      </c>
      <c r="AQ20" s="25">
        <f t="shared" si="5"/>
        <v>4368100.5699999994</v>
      </c>
      <c r="AR20" s="16">
        <f t="shared" si="6"/>
        <v>273505.00000000093</v>
      </c>
    </row>
    <row r="21" spans="1:44" ht="15" thickBot="1" x14ac:dyDescent="0.25">
      <c r="A21" s="62" t="s">
        <v>302</v>
      </c>
      <c r="B21" s="62" t="s">
        <v>43</v>
      </c>
      <c r="C21" s="88">
        <v>5135</v>
      </c>
      <c r="D21" s="89" t="s">
        <v>828</v>
      </c>
      <c r="E21" s="276" t="s">
        <v>1616</v>
      </c>
      <c r="F21" s="280">
        <v>450524.26</v>
      </c>
      <c r="G21" s="280">
        <v>71600</v>
      </c>
      <c r="H21" s="280">
        <v>369595.96</v>
      </c>
      <c r="I21" s="280"/>
      <c r="J21" s="276"/>
      <c r="K21" s="276">
        <v>916451.52</v>
      </c>
      <c r="L21" s="276">
        <v>496299.64</v>
      </c>
      <c r="M21" s="276"/>
      <c r="N21" s="276"/>
      <c r="O21" s="281">
        <v>9700</v>
      </c>
      <c r="P21" s="281">
        <v>87295.98</v>
      </c>
      <c r="Q21" s="281">
        <v>38514</v>
      </c>
      <c r="R21" s="281"/>
      <c r="S21" s="276"/>
      <c r="T21" s="276"/>
      <c r="U21" s="276">
        <v>-70714</v>
      </c>
      <c r="V21" s="276">
        <v>1540469.93</v>
      </c>
      <c r="W21" s="54">
        <v>1887025.46</v>
      </c>
      <c r="X21" s="54">
        <v>173875</v>
      </c>
      <c r="Y21" s="54">
        <v>950.86</v>
      </c>
      <c r="Z21" s="54"/>
      <c r="AA21" s="54">
        <v>742896</v>
      </c>
      <c r="AB21" s="54"/>
      <c r="AC21" s="54">
        <v>228190</v>
      </c>
      <c r="AD21" s="275">
        <v>1479706</v>
      </c>
      <c r="AE21" s="275"/>
      <c r="AF21" s="275"/>
      <c r="AG21" s="275"/>
      <c r="AH21" s="275">
        <v>1219108.04</v>
      </c>
      <c r="AI21" s="275">
        <v>274646.39</v>
      </c>
      <c r="AJ21" s="275"/>
      <c r="AK21" s="275"/>
      <c r="AL21" s="275"/>
      <c r="AM21" s="85">
        <f t="shared" si="1"/>
        <v>891720.22</v>
      </c>
      <c r="AN21" s="21">
        <f t="shared" si="2"/>
        <v>135509.97999999998</v>
      </c>
      <c r="AO21" s="86">
        <f t="shared" si="3"/>
        <v>756210.24</v>
      </c>
      <c r="AP21" s="24">
        <f t="shared" si="4"/>
        <v>3032937.3200000003</v>
      </c>
      <c r="AQ21" s="25">
        <f t="shared" si="5"/>
        <v>2973460.43</v>
      </c>
      <c r="AR21" s="16">
        <f t="shared" si="6"/>
        <v>59476.89000000013</v>
      </c>
    </row>
    <row r="22" spans="1:44" ht="15" thickBot="1" x14ac:dyDescent="0.25">
      <c r="A22" s="62" t="s">
        <v>302</v>
      </c>
      <c r="B22" s="62" t="s">
        <v>43</v>
      </c>
      <c r="C22" s="88">
        <v>10482</v>
      </c>
      <c r="D22" s="89" t="s">
        <v>829</v>
      </c>
      <c r="E22" s="276" t="s">
        <v>1617</v>
      </c>
      <c r="F22" s="280">
        <v>2704888.43</v>
      </c>
      <c r="G22" s="280">
        <v>144511</v>
      </c>
      <c r="H22" s="280">
        <v>345349.56</v>
      </c>
      <c r="I22" s="280"/>
      <c r="J22" s="276"/>
      <c r="K22" s="276">
        <v>438031.28</v>
      </c>
      <c r="L22" s="276">
        <v>119484.58</v>
      </c>
      <c r="M22" s="276"/>
      <c r="N22" s="276"/>
      <c r="O22" s="281"/>
      <c r="P22" s="281">
        <v>107900</v>
      </c>
      <c r="Q22" s="281">
        <v>42760</v>
      </c>
      <c r="R22" s="281">
        <v>140.19</v>
      </c>
      <c r="S22" s="276">
        <v>13322</v>
      </c>
      <c r="T22" s="276"/>
      <c r="U22" s="276">
        <v>394073</v>
      </c>
      <c r="V22" s="276">
        <v>2399548.4500000002</v>
      </c>
      <c r="W22" s="54">
        <v>1777248.38</v>
      </c>
      <c r="X22" s="54">
        <v>118235</v>
      </c>
      <c r="Y22" s="54">
        <v>5046.79</v>
      </c>
      <c r="Z22" s="54"/>
      <c r="AA22" s="54">
        <v>2735355.5</v>
      </c>
      <c r="AB22" s="54"/>
      <c r="AC22" s="54">
        <v>448290</v>
      </c>
      <c r="AD22" s="275">
        <v>3945478</v>
      </c>
      <c r="AE22" s="275"/>
      <c r="AF22" s="275"/>
      <c r="AG22" s="275"/>
      <c r="AH22" s="275">
        <v>1041712.79</v>
      </c>
      <c r="AI22" s="275">
        <v>49004.43</v>
      </c>
      <c r="AJ22" s="275"/>
      <c r="AK22" s="275"/>
      <c r="AL22" s="275"/>
      <c r="AM22" s="85">
        <f t="shared" si="1"/>
        <v>3194748.99</v>
      </c>
      <c r="AN22" s="21">
        <f t="shared" si="2"/>
        <v>150800.19</v>
      </c>
      <c r="AO22" s="86">
        <f t="shared" si="3"/>
        <v>3043948.8000000003</v>
      </c>
      <c r="AP22" s="24">
        <f t="shared" si="4"/>
        <v>5084175.67</v>
      </c>
      <c r="AQ22" s="25">
        <f t="shared" si="5"/>
        <v>5036195.22</v>
      </c>
      <c r="AR22" s="16">
        <f t="shared" si="6"/>
        <v>47980.450000000186</v>
      </c>
    </row>
    <row r="23" spans="1:44" ht="15" thickBot="1" x14ac:dyDescent="0.25">
      <c r="A23" s="62" t="s">
        <v>302</v>
      </c>
      <c r="B23" s="62" t="s">
        <v>43</v>
      </c>
      <c r="C23" s="88">
        <v>8929</v>
      </c>
      <c r="D23" s="89" t="s">
        <v>830</v>
      </c>
      <c r="E23" s="276" t="s">
        <v>1618</v>
      </c>
      <c r="F23" s="280">
        <v>389106.52</v>
      </c>
      <c r="G23" s="280">
        <v>71394.05</v>
      </c>
      <c r="H23" s="280">
        <v>289393.90999999997</v>
      </c>
      <c r="I23" s="280"/>
      <c r="J23" s="276"/>
      <c r="K23" s="276">
        <v>1718028.46</v>
      </c>
      <c r="L23" s="276">
        <v>598210.06000000006</v>
      </c>
      <c r="M23" s="276"/>
      <c r="N23" s="276"/>
      <c r="O23" s="281">
        <v>21462</v>
      </c>
      <c r="P23" s="281">
        <v>66972.05</v>
      </c>
      <c r="Q23" s="281">
        <v>52466</v>
      </c>
      <c r="R23" s="281"/>
      <c r="S23" s="276"/>
      <c r="T23" s="276"/>
      <c r="U23" s="276">
        <v>2990.86</v>
      </c>
      <c r="V23" s="276">
        <v>3847094.62</v>
      </c>
      <c r="W23" s="54">
        <v>1348026.11</v>
      </c>
      <c r="X23" s="54">
        <v>156039</v>
      </c>
      <c r="Y23" s="54">
        <v>681.58</v>
      </c>
      <c r="Z23" s="54"/>
      <c r="AA23" s="54">
        <v>2295788</v>
      </c>
      <c r="AB23" s="54"/>
      <c r="AC23" s="54">
        <v>270586</v>
      </c>
      <c r="AD23" s="275">
        <v>3147098</v>
      </c>
      <c r="AE23" s="275"/>
      <c r="AF23" s="275"/>
      <c r="AG23" s="275"/>
      <c r="AH23" s="275">
        <v>968891.76</v>
      </c>
      <c r="AI23" s="275">
        <v>88189.64</v>
      </c>
      <c r="AJ23" s="275"/>
      <c r="AK23" s="275"/>
      <c r="AL23" s="275"/>
      <c r="AM23" s="85">
        <f t="shared" si="1"/>
        <v>749894.48</v>
      </c>
      <c r="AN23" s="21">
        <f t="shared" si="2"/>
        <v>140900.04999999999</v>
      </c>
      <c r="AO23" s="86">
        <f t="shared" si="3"/>
        <v>608994.42999999993</v>
      </c>
      <c r="AP23" s="24">
        <f t="shared" si="4"/>
        <v>4071120.6900000004</v>
      </c>
      <c r="AQ23" s="25">
        <f t="shared" si="5"/>
        <v>4204179.3999999994</v>
      </c>
      <c r="AR23" s="16">
        <f t="shared" si="6"/>
        <v>-133058.70999999903</v>
      </c>
    </row>
    <row r="24" spans="1:44" ht="15" thickBot="1" x14ac:dyDescent="0.25">
      <c r="A24" s="62" t="s">
        <v>302</v>
      </c>
      <c r="B24" s="62" t="s">
        <v>43</v>
      </c>
      <c r="C24" s="88">
        <v>13938</v>
      </c>
      <c r="D24" s="89" t="s">
        <v>831</v>
      </c>
      <c r="E24" s="276" t="s">
        <v>1619</v>
      </c>
      <c r="F24" s="280">
        <v>2476048.59</v>
      </c>
      <c r="G24" s="280">
        <v>60499.5</v>
      </c>
      <c r="H24" s="280">
        <v>555971.15</v>
      </c>
      <c r="I24" s="280"/>
      <c r="J24" s="276"/>
      <c r="K24" s="276">
        <v>4</v>
      </c>
      <c r="L24" s="276">
        <v>409284.23</v>
      </c>
      <c r="M24" s="276"/>
      <c r="N24" s="276"/>
      <c r="O24" s="281">
        <v>4500</v>
      </c>
      <c r="P24" s="281">
        <v>273069.03999999998</v>
      </c>
      <c r="Q24" s="281">
        <v>33590</v>
      </c>
      <c r="R24" s="281"/>
      <c r="S24" s="276"/>
      <c r="T24" s="276"/>
      <c r="U24" s="276">
        <v>-67876.83</v>
      </c>
      <c r="V24" s="276">
        <v>2781867.7</v>
      </c>
      <c r="W24" s="54">
        <v>2301407.7799999998</v>
      </c>
      <c r="X24" s="54">
        <v>51425</v>
      </c>
      <c r="Y24" s="54">
        <v>4493.51</v>
      </c>
      <c r="Z24" s="54"/>
      <c r="AA24" s="54">
        <v>3039187.5</v>
      </c>
      <c r="AB24" s="54"/>
      <c r="AC24" s="54">
        <v>533128</v>
      </c>
      <c r="AD24" s="275">
        <v>4276008.5</v>
      </c>
      <c r="AE24" s="275"/>
      <c r="AF24" s="275"/>
      <c r="AG24" s="275"/>
      <c r="AH24" s="275">
        <v>1430306.64</v>
      </c>
      <c r="AI24" s="275">
        <v>250962.06</v>
      </c>
      <c r="AJ24" s="275"/>
      <c r="AK24" s="275"/>
      <c r="AL24" s="275"/>
      <c r="AM24" s="85">
        <f t="shared" si="1"/>
        <v>3092519.2399999998</v>
      </c>
      <c r="AN24" s="21">
        <f t="shared" si="2"/>
        <v>311159.03999999998</v>
      </c>
      <c r="AO24" s="86">
        <f t="shared" si="3"/>
        <v>2781360.1999999997</v>
      </c>
      <c r="AP24" s="24">
        <f t="shared" si="4"/>
        <v>5929641.7899999991</v>
      </c>
      <c r="AQ24" s="25">
        <f t="shared" si="5"/>
        <v>5957277.1999999993</v>
      </c>
      <c r="AR24" s="16">
        <f t="shared" si="6"/>
        <v>-27635.410000000149</v>
      </c>
    </row>
    <row r="25" spans="1:44" ht="15" thickBot="1" x14ac:dyDescent="0.25">
      <c r="A25" s="62" t="s">
        <v>302</v>
      </c>
      <c r="B25" s="62" t="s">
        <v>43</v>
      </c>
      <c r="C25" s="88">
        <v>6484</v>
      </c>
      <c r="D25" s="89" t="s">
        <v>832</v>
      </c>
      <c r="E25" s="276" t="s">
        <v>1620</v>
      </c>
      <c r="F25" s="280">
        <v>1343826.65</v>
      </c>
      <c r="G25" s="280">
        <v>13021.46</v>
      </c>
      <c r="H25" s="280">
        <v>481736.6</v>
      </c>
      <c r="I25" s="280"/>
      <c r="J25" s="276"/>
      <c r="K25" s="276">
        <v>625676.41</v>
      </c>
      <c r="L25" s="276">
        <v>364027.75</v>
      </c>
      <c r="M25" s="276"/>
      <c r="N25" s="276"/>
      <c r="O25" s="281">
        <v>45051</v>
      </c>
      <c r="P25" s="281">
        <v>105373.32</v>
      </c>
      <c r="Q25" s="281">
        <v>15000</v>
      </c>
      <c r="R25" s="281"/>
      <c r="S25" s="276">
        <v>33762</v>
      </c>
      <c r="T25" s="276"/>
      <c r="U25" s="276">
        <v>138644.53</v>
      </c>
      <c r="V25" s="276">
        <v>1887309.56</v>
      </c>
      <c r="W25" s="54">
        <v>1392551.53</v>
      </c>
      <c r="X25" s="54"/>
      <c r="Y25" s="54">
        <v>1949.48</v>
      </c>
      <c r="Z25" s="54"/>
      <c r="AA25" s="54">
        <v>2504695</v>
      </c>
      <c r="AB25" s="54"/>
      <c r="AC25" s="54">
        <v>302594</v>
      </c>
      <c r="AD25" s="275">
        <v>3013772</v>
      </c>
      <c r="AE25" s="275"/>
      <c r="AF25" s="275"/>
      <c r="AG25" s="275"/>
      <c r="AH25" s="275">
        <v>825441.94</v>
      </c>
      <c r="AI25" s="275">
        <v>197533.34</v>
      </c>
      <c r="AJ25" s="275"/>
      <c r="AK25" s="275"/>
      <c r="AL25" s="275"/>
      <c r="AM25" s="85">
        <f t="shared" si="1"/>
        <v>1838584.71</v>
      </c>
      <c r="AN25" s="21">
        <f t="shared" si="2"/>
        <v>165424.32000000001</v>
      </c>
      <c r="AO25" s="86">
        <f t="shared" si="3"/>
        <v>1673160.39</v>
      </c>
      <c r="AP25" s="24">
        <f t="shared" si="4"/>
        <v>4201790.01</v>
      </c>
      <c r="AQ25" s="25">
        <f t="shared" si="5"/>
        <v>4036747.28</v>
      </c>
      <c r="AR25" s="16">
        <f t="shared" si="6"/>
        <v>165042.72999999998</v>
      </c>
    </row>
    <row r="26" spans="1:44" ht="15" thickBot="1" x14ac:dyDescent="0.25">
      <c r="A26" s="62" t="s">
        <v>302</v>
      </c>
      <c r="B26" s="62" t="s">
        <v>43</v>
      </c>
      <c r="C26" s="88">
        <v>4852</v>
      </c>
      <c r="D26" s="89" t="s">
        <v>833</v>
      </c>
      <c r="E26" s="276" t="s">
        <v>1621</v>
      </c>
      <c r="F26" s="280">
        <v>1010302.59</v>
      </c>
      <c r="G26" s="280">
        <v>41831.25</v>
      </c>
      <c r="H26" s="280">
        <v>325112.59999999998</v>
      </c>
      <c r="I26" s="280"/>
      <c r="J26" s="276"/>
      <c r="K26" s="276">
        <v>1275963.6599999999</v>
      </c>
      <c r="L26" s="276">
        <v>303941.32</v>
      </c>
      <c r="M26" s="276"/>
      <c r="N26" s="276"/>
      <c r="O26" s="281">
        <v>0</v>
      </c>
      <c r="P26" s="281">
        <v>51249</v>
      </c>
      <c r="Q26" s="281">
        <v>34.92</v>
      </c>
      <c r="R26" s="281"/>
      <c r="S26" s="276"/>
      <c r="T26" s="276"/>
      <c r="U26" s="276">
        <v>129623.51</v>
      </c>
      <c r="V26" s="276">
        <v>2302867.0299999998</v>
      </c>
      <c r="W26" s="54">
        <v>821112.33</v>
      </c>
      <c r="X26" s="54"/>
      <c r="Y26" s="54">
        <v>2327.37</v>
      </c>
      <c r="Z26" s="54"/>
      <c r="AA26" s="54">
        <v>1233351</v>
      </c>
      <c r="AB26" s="54"/>
      <c r="AC26" s="54">
        <v>195300</v>
      </c>
      <c r="AD26" s="275">
        <v>1584318</v>
      </c>
      <c r="AE26" s="275"/>
      <c r="AF26" s="275"/>
      <c r="AG26" s="275"/>
      <c r="AH26" s="275">
        <v>698350.23</v>
      </c>
      <c r="AI26" s="275">
        <v>166872.79</v>
      </c>
      <c r="AJ26" s="275"/>
      <c r="AK26" s="275"/>
      <c r="AL26" s="275"/>
      <c r="AM26" s="85">
        <f t="shared" si="1"/>
        <v>1377246.44</v>
      </c>
      <c r="AN26" s="21">
        <f t="shared" si="2"/>
        <v>51283.92</v>
      </c>
      <c r="AO26" s="86">
        <f t="shared" si="3"/>
        <v>1325962.52</v>
      </c>
      <c r="AP26" s="24">
        <f t="shared" si="4"/>
        <v>2252090.7000000002</v>
      </c>
      <c r="AQ26" s="25">
        <f t="shared" si="5"/>
        <v>2449541.02</v>
      </c>
      <c r="AR26" s="16">
        <f t="shared" si="6"/>
        <v>-197450.31999999983</v>
      </c>
    </row>
    <row r="27" spans="1:44" ht="15" thickBot="1" x14ac:dyDescent="0.25">
      <c r="A27" s="62" t="s">
        <v>302</v>
      </c>
      <c r="B27" s="62" t="s">
        <v>43</v>
      </c>
      <c r="C27" s="88">
        <v>5055</v>
      </c>
      <c r="D27" s="89" t="s">
        <v>834</v>
      </c>
      <c r="E27" s="276" t="s">
        <v>1622</v>
      </c>
      <c r="F27" s="280">
        <v>485676.43</v>
      </c>
      <c r="G27" s="280">
        <v>376920.05</v>
      </c>
      <c r="H27" s="280">
        <v>272876.07</v>
      </c>
      <c r="I27" s="280"/>
      <c r="J27" s="276"/>
      <c r="K27" s="276">
        <v>3584925.04</v>
      </c>
      <c r="L27" s="276">
        <v>891577.86</v>
      </c>
      <c r="M27" s="276"/>
      <c r="N27" s="276"/>
      <c r="O27" s="281">
        <v>3500</v>
      </c>
      <c r="P27" s="281">
        <v>47627.35</v>
      </c>
      <c r="Q27" s="281">
        <v>40465</v>
      </c>
      <c r="R27" s="281"/>
      <c r="S27" s="276"/>
      <c r="T27" s="276"/>
      <c r="U27" s="276">
        <v>-7625</v>
      </c>
      <c r="V27" s="276">
        <v>1722667.58</v>
      </c>
      <c r="W27" s="54">
        <v>1321768.3799999999</v>
      </c>
      <c r="X27" s="54"/>
      <c r="Y27" s="54">
        <v>1470.93</v>
      </c>
      <c r="Z27" s="54"/>
      <c r="AA27" s="54">
        <v>1125306</v>
      </c>
      <c r="AB27" s="54"/>
      <c r="AC27" s="54">
        <v>295200</v>
      </c>
      <c r="AD27" s="275">
        <v>2029806</v>
      </c>
      <c r="AE27" s="275"/>
      <c r="AF27" s="275"/>
      <c r="AG27" s="275"/>
      <c r="AH27" s="275">
        <v>883253.65</v>
      </c>
      <c r="AI27" s="275">
        <v>22683.06</v>
      </c>
      <c r="AJ27" s="275"/>
      <c r="AK27" s="275"/>
      <c r="AL27" s="275"/>
      <c r="AM27" s="85">
        <f t="shared" si="1"/>
        <v>1135472.55</v>
      </c>
      <c r="AN27" s="21">
        <f t="shared" si="2"/>
        <v>91592.35</v>
      </c>
      <c r="AO27" s="86">
        <f t="shared" si="3"/>
        <v>1043880.2000000001</v>
      </c>
      <c r="AP27" s="24">
        <f t="shared" si="4"/>
        <v>2743745.3099999996</v>
      </c>
      <c r="AQ27" s="25">
        <f t="shared" si="5"/>
        <v>2935742.71</v>
      </c>
      <c r="AR27" s="16">
        <f t="shared" si="6"/>
        <v>-191997.40000000037</v>
      </c>
    </row>
    <row r="28" spans="1:44" ht="15" thickBot="1" x14ac:dyDescent="0.25">
      <c r="A28" s="62" t="s">
        <v>302</v>
      </c>
      <c r="B28" s="62" t="s">
        <v>43</v>
      </c>
      <c r="C28" s="88">
        <v>5073</v>
      </c>
      <c r="D28" s="89" t="s">
        <v>835</v>
      </c>
      <c r="E28" s="276" t="s">
        <v>1623</v>
      </c>
      <c r="F28" s="280">
        <v>1247460.69</v>
      </c>
      <c r="G28" s="280">
        <v>93968.73</v>
      </c>
      <c r="H28" s="280">
        <v>211255.76</v>
      </c>
      <c r="I28" s="280"/>
      <c r="J28" s="276"/>
      <c r="K28" s="276">
        <v>135846.45000000001</v>
      </c>
      <c r="L28" s="276">
        <v>1081826.24</v>
      </c>
      <c r="M28" s="276"/>
      <c r="N28" s="276"/>
      <c r="O28" s="281"/>
      <c r="P28" s="281">
        <v>130345.67</v>
      </c>
      <c r="Q28" s="281">
        <v>19587</v>
      </c>
      <c r="R28" s="281"/>
      <c r="S28" s="276"/>
      <c r="T28" s="276"/>
      <c r="U28" s="276"/>
      <c r="V28" s="276">
        <v>2074532.05</v>
      </c>
      <c r="W28" s="54">
        <v>719552.07</v>
      </c>
      <c r="X28" s="54">
        <v>114630</v>
      </c>
      <c r="Y28" s="54">
        <v>2392.0300000000002</v>
      </c>
      <c r="Z28" s="54"/>
      <c r="AA28" s="54">
        <v>1974861</v>
      </c>
      <c r="AB28" s="54"/>
      <c r="AC28" s="54">
        <v>919264</v>
      </c>
      <c r="AD28" s="275">
        <v>2438211</v>
      </c>
      <c r="AE28" s="275"/>
      <c r="AF28" s="275"/>
      <c r="AG28" s="275"/>
      <c r="AH28" s="275">
        <v>652874.87</v>
      </c>
      <c r="AI28" s="275">
        <v>93810.31</v>
      </c>
      <c r="AJ28" s="275"/>
      <c r="AK28" s="275"/>
      <c r="AL28" s="275"/>
      <c r="AM28" s="85">
        <f t="shared" si="1"/>
        <v>1552685.18</v>
      </c>
      <c r="AN28" s="21">
        <f t="shared" si="2"/>
        <v>149932.66999999998</v>
      </c>
      <c r="AO28" s="86">
        <f t="shared" si="3"/>
        <v>1402752.51</v>
      </c>
      <c r="AP28" s="24">
        <f t="shared" si="4"/>
        <v>3730699.1</v>
      </c>
      <c r="AQ28" s="25">
        <f t="shared" si="5"/>
        <v>3184896.18</v>
      </c>
      <c r="AR28" s="16">
        <f t="shared" si="6"/>
        <v>545802.91999999993</v>
      </c>
    </row>
    <row r="29" spans="1:44" ht="15" thickBot="1" x14ac:dyDescent="0.25">
      <c r="A29" s="62" t="s">
        <v>302</v>
      </c>
      <c r="B29" s="62" t="s">
        <v>43</v>
      </c>
      <c r="C29" s="88">
        <v>4573</v>
      </c>
      <c r="D29" s="89" t="s">
        <v>1428</v>
      </c>
      <c r="E29" s="276" t="s">
        <v>1624</v>
      </c>
      <c r="F29" s="280">
        <v>435691.67</v>
      </c>
      <c r="G29" s="280">
        <v>286265.21000000002</v>
      </c>
      <c r="H29" s="280">
        <v>193168.14</v>
      </c>
      <c r="I29" s="280"/>
      <c r="J29" s="276"/>
      <c r="K29" s="276">
        <v>719459.5</v>
      </c>
      <c r="L29" s="276">
        <v>886018.31</v>
      </c>
      <c r="M29" s="276"/>
      <c r="N29" s="276"/>
      <c r="O29" s="281">
        <v>9150</v>
      </c>
      <c r="P29" s="281">
        <v>61154.27</v>
      </c>
      <c r="Q29" s="281">
        <v>129502.48</v>
      </c>
      <c r="R29" s="281"/>
      <c r="S29" s="276"/>
      <c r="T29" s="276"/>
      <c r="U29" s="276">
        <v>155954.07</v>
      </c>
      <c r="V29" s="276">
        <v>900591.29</v>
      </c>
      <c r="W29" s="54">
        <v>933120.95</v>
      </c>
      <c r="X29" s="54"/>
      <c r="Y29" s="54">
        <v>1351.81</v>
      </c>
      <c r="Z29" s="54"/>
      <c r="AA29" s="54">
        <v>1533564</v>
      </c>
      <c r="AB29" s="54"/>
      <c r="AC29" s="54">
        <v>226700</v>
      </c>
      <c r="AD29" s="275">
        <v>1893632</v>
      </c>
      <c r="AE29" s="275"/>
      <c r="AF29" s="275"/>
      <c r="AG29" s="275">
        <v>2400</v>
      </c>
      <c r="AH29" s="275">
        <v>913153.43</v>
      </c>
      <c r="AI29" s="275">
        <v>338340.12</v>
      </c>
      <c r="AJ29" s="275"/>
      <c r="AK29" s="275"/>
      <c r="AL29" s="275">
        <v>1000</v>
      </c>
      <c r="AM29" s="85">
        <f t="shared" si="1"/>
        <v>915125.02</v>
      </c>
      <c r="AN29" s="21">
        <f t="shared" si="2"/>
        <v>199806.75</v>
      </c>
      <c r="AO29" s="86">
        <f t="shared" si="3"/>
        <v>715318.27</v>
      </c>
      <c r="AP29" s="24">
        <f t="shared" si="4"/>
        <v>2694736.76</v>
      </c>
      <c r="AQ29" s="25">
        <f t="shared" si="5"/>
        <v>3148525.5500000003</v>
      </c>
      <c r="AR29" s="16">
        <f t="shared" si="6"/>
        <v>-453788.7900000005</v>
      </c>
    </row>
    <row r="30" spans="1:44" ht="15" thickBot="1" x14ac:dyDescent="0.25">
      <c r="A30" s="62" t="s">
        <v>302</v>
      </c>
      <c r="B30" s="62" t="s">
        <v>43</v>
      </c>
      <c r="C30" s="88">
        <v>7350</v>
      </c>
      <c r="D30" s="89" t="s">
        <v>837</v>
      </c>
      <c r="E30" s="276" t="s">
        <v>1625</v>
      </c>
      <c r="F30" s="280">
        <v>1466223.63</v>
      </c>
      <c r="G30" s="280">
        <v>100076</v>
      </c>
      <c r="H30" s="280">
        <v>172772.08</v>
      </c>
      <c r="I30" s="280"/>
      <c r="J30" s="276"/>
      <c r="K30" s="276">
        <v>746926.48</v>
      </c>
      <c r="L30" s="276">
        <v>1130476.99</v>
      </c>
      <c r="M30" s="276"/>
      <c r="N30" s="276"/>
      <c r="O30" s="281">
        <v>0</v>
      </c>
      <c r="P30" s="281">
        <v>62034.22</v>
      </c>
      <c r="Q30" s="281">
        <v>25000</v>
      </c>
      <c r="R30" s="281">
        <v>674.52</v>
      </c>
      <c r="S30" s="276"/>
      <c r="T30" s="276"/>
      <c r="U30" s="276">
        <v>79779</v>
      </c>
      <c r="V30" s="276">
        <v>2673935.1</v>
      </c>
      <c r="W30" s="54">
        <v>1560250.95</v>
      </c>
      <c r="X30" s="54">
        <v>70450</v>
      </c>
      <c r="Y30" s="54">
        <v>2726.41</v>
      </c>
      <c r="Z30" s="54"/>
      <c r="AA30" s="54">
        <v>1630403.6</v>
      </c>
      <c r="AB30" s="54"/>
      <c r="AC30" s="54">
        <v>418600</v>
      </c>
      <c r="AD30" s="275">
        <v>2512183.6</v>
      </c>
      <c r="AE30" s="275"/>
      <c r="AF30" s="275"/>
      <c r="AG30" s="275"/>
      <c r="AH30" s="275">
        <v>809794.75</v>
      </c>
      <c r="AI30" s="275">
        <v>296423.51</v>
      </c>
      <c r="AJ30" s="275"/>
      <c r="AK30" s="275"/>
      <c r="AL30" s="275"/>
      <c r="AM30" s="85">
        <f t="shared" si="1"/>
        <v>1739071.71</v>
      </c>
      <c r="AN30" s="21">
        <f t="shared" si="2"/>
        <v>87708.74</v>
      </c>
      <c r="AO30" s="86">
        <f t="shared" si="3"/>
        <v>1651362.97</v>
      </c>
      <c r="AP30" s="24">
        <f t="shared" si="4"/>
        <v>3682430.96</v>
      </c>
      <c r="AQ30" s="25">
        <f t="shared" si="5"/>
        <v>3618401.8600000003</v>
      </c>
      <c r="AR30" s="16">
        <f t="shared" si="6"/>
        <v>64029.099999999627</v>
      </c>
    </row>
    <row r="31" spans="1:44" ht="15" thickBot="1" x14ac:dyDescent="0.25">
      <c r="A31" s="62" t="s">
        <v>302</v>
      </c>
      <c r="B31" s="62" t="s">
        <v>43</v>
      </c>
      <c r="C31" s="88">
        <v>5666</v>
      </c>
      <c r="D31" s="89" t="s">
        <v>838</v>
      </c>
      <c r="E31" s="276" t="s">
        <v>1626</v>
      </c>
      <c r="F31" s="280">
        <v>2028928.87</v>
      </c>
      <c r="G31" s="280">
        <v>51600</v>
      </c>
      <c r="H31" s="280">
        <v>249807.23</v>
      </c>
      <c r="I31" s="280"/>
      <c r="J31" s="276"/>
      <c r="K31" s="276">
        <v>217263</v>
      </c>
      <c r="L31" s="276">
        <v>48661.72</v>
      </c>
      <c r="M31" s="276"/>
      <c r="N31" s="276"/>
      <c r="O31" s="281">
        <v>69890</v>
      </c>
      <c r="P31" s="281">
        <v>49987</v>
      </c>
      <c r="Q31" s="281">
        <v>35000</v>
      </c>
      <c r="R31" s="281">
        <v>130</v>
      </c>
      <c r="S31" s="276"/>
      <c r="T31" s="276"/>
      <c r="U31" s="276">
        <v>164739.94</v>
      </c>
      <c r="V31" s="276">
        <v>1942985.43</v>
      </c>
      <c r="W31" s="54">
        <v>1165734.22</v>
      </c>
      <c r="X31" s="54"/>
      <c r="Y31" s="54">
        <v>3508.01</v>
      </c>
      <c r="Z31" s="54"/>
      <c r="AA31" s="54">
        <v>1231398</v>
      </c>
      <c r="AB31" s="54"/>
      <c r="AC31" s="54">
        <v>191250</v>
      </c>
      <c r="AD31" s="275">
        <v>1563173</v>
      </c>
      <c r="AE31" s="275"/>
      <c r="AF31" s="275"/>
      <c r="AG31" s="275"/>
      <c r="AH31" s="275">
        <v>800352.22</v>
      </c>
      <c r="AI31" s="275">
        <v>73729.350000000006</v>
      </c>
      <c r="AJ31" s="275"/>
      <c r="AK31" s="275"/>
      <c r="AL31" s="275"/>
      <c r="AM31" s="85">
        <f t="shared" si="1"/>
        <v>2330336.1</v>
      </c>
      <c r="AN31" s="21">
        <f t="shared" si="2"/>
        <v>155007</v>
      </c>
      <c r="AO31" s="86">
        <f t="shared" si="3"/>
        <v>2175329.1</v>
      </c>
      <c r="AP31" s="24">
        <f t="shared" si="4"/>
        <v>2591890.23</v>
      </c>
      <c r="AQ31" s="25">
        <f t="shared" si="5"/>
        <v>2437254.5699999998</v>
      </c>
      <c r="AR31" s="16">
        <f t="shared" si="6"/>
        <v>154635.66000000015</v>
      </c>
    </row>
    <row r="32" spans="1:44" ht="15" thickBot="1" x14ac:dyDescent="0.25">
      <c r="A32" s="62" t="s">
        <v>302</v>
      </c>
      <c r="B32" s="62" t="s">
        <v>43</v>
      </c>
      <c r="C32" s="88">
        <v>5772</v>
      </c>
      <c r="D32" s="89" t="s">
        <v>839</v>
      </c>
      <c r="E32" s="276" t="s">
        <v>1627</v>
      </c>
      <c r="F32" s="280">
        <v>711496.72</v>
      </c>
      <c r="G32" s="280">
        <v>164298.62</v>
      </c>
      <c r="H32" s="280">
        <v>311632.03000000003</v>
      </c>
      <c r="I32" s="280"/>
      <c r="J32" s="276"/>
      <c r="K32" s="276">
        <v>32464.27</v>
      </c>
      <c r="L32" s="276">
        <v>109434.88</v>
      </c>
      <c r="M32" s="276"/>
      <c r="N32" s="276"/>
      <c r="O32" s="281"/>
      <c r="P32" s="281">
        <v>62636</v>
      </c>
      <c r="Q32" s="281">
        <v>31000</v>
      </c>
      <c r="R32" s="281">
        <v>0</v>
      </c>
      <c r="S32" s="276"/>
      <c r="T32" s="276"/>
      <c r="U32" s="276">
        <v>161487.57999999999</v>
      </c>
      <c r="V32" s="276">
        <v>2306439.37</v>
      </c>
      <c r="W32" s="54">
        <v>1077738.05</v>
      </c>
      <c r="X32" s="54"/>
      <c r="Y32" s="54">
        <v>1688.15</v>
      </c>
      <c r="Z32" s="54"/>
      <c r="AA32" s="54">
        <v>1748088</v>
      </c>
      <c r="AB32" s="54"/>
      <c r="AC32" s="54">
        <v>196816</v>
      </c>
      <c r="AD32" s="275">
        <v>2276476</v>
      </c>
      <c r="AE32" s="275"/>
      <c r="AF32" s="275"/>
      <c r="AG32" s="275"/>
      <c r="AH32" s="275">
        <v>901604.78</v>
      </c>
      <c r="AI32" s="275">
        <v>15318.96</v>
      </c>
      <c r="AJ32" s="275"/>
      <c r="AK32" s="275"/>
      <c r="AL32" s="275"/>
      <c r="AM32" s="85">
        <f t="shared" si="1"/>
        <v>1187427.3700000001</v>
      </c>
      <c r="AN32" s="21">
        <f t="shared" si="2"/>
        <v>93636</v>
      </c>
      <c r="AO32" s="86">
        <f t="shared" si="3"/>
        <v>1093791.3700000001</v>
      </c>
      <c r="AP32" s="24">
        <f t="shared" si="4"/>
        <v>3024330.2</v>
      </c>
      <c r="AQ32" s="25">
        <f t="shared" si="5"/>
        <v>3193399.74</v>
      </c>
      <c r="AR32" s="16">
        <f t="shared" si="6"/>
        <v>-169069.54000000004</v>
      </c>
    </row>
    <row r="33" spans="1:44" ht="15" thickBot="1" x14ac:dyDescent="0.25">
      <c r="A33" s="62" t="s">
        <v>302</v>
      </c>
      <c r="B33" s="62" t="s">
        <v>43</v>
      </c>
      <c r="C33" s="88">
        <v>3690</v>
      </c>
      <c r="D33" s="89" t="s">
        <v>840</v>
      </c>
      <c r="E33" s="276" t="s">
        <v>1628</v>
      </c>
      <c r="F33" s="280">
        <v>810502.26</v>
      </c>
      <c r="G33" s="280">
        <v>14431.67</v>
      </c>
      <c r="H33" s="280">
        <v>155367.79999999999</v>
      </c>
      <c r="I33" s="280"/>
      <c r="J33" s="276"/>
      <c r="K33" s="276">
        <v>419586.37</v>
      </c>
      <c r="L33" s="276">
        <v>250821.05</v>
      </c>
      <c r="M33" s="276"/>
      <c r="N33" s="276"/>
      <c r="O33" s="281">
        <v>0</v>
      </c>
      <c r="P33" s="281">
        <v>51033.08</v>
      </c>
      <c r="Q33" s="281">
        <v>71747.679999999993</v>
      </c>
      <c r="R33" s="281">
        <v>176.56</v>
      </c>
      <c r="S33" s="276">
        <v>12430</v>
      </c>
      <c r="T33" s="276"/>
      <c r="U33" s="276">
        <v>-13286.26</v>
      </c>
      <c r="V33" s="276">
        <v>1600056.47</v>
      </c>
      <c r="W33" s="54">
        <v>861036.54</v>
      </c>
      <c r="X33" s="54"/>
      <c r="Y33" s="54">
        <v>1403.64</v>
      </c>
      <c r="Z33" s="54"/>
      <c r="AA33" s="54">
        <v>1265683.5</v>
      </c>
      <c r="AB33" s="54"/>
      <c r="AC33" s="54">
        <v>158100</v>
      </c>
      <c r="AD33" s="275">
        <v>1596363.5</v>
      </c>
      <c r="AE33" s="275"/>
      <c r="AF33" s="275"/>
      <c r="AG33" s="275"/>
      <c r="AH33" s="275">
        <v>653592.62</v>
      </c>
      <c r="AI33" s="275">
        <v>160387.95000000001</v>
      </c>
      <c r="AJ33" s="275"/>
      <c r="AK33" s="275"/>
      <c r="AL33" s="275"/>
      <c r="AM33" s="85">
        <f t="shared" si="1"/>
        <v>980301.73</v>
      </c>
      <c r="AN33" s="21">
        <f t="shared" si="2"/>
        <v>122957.31999999999</v>
      </c>
      <c r="AO33" s="86">
        <f t="shared" si="3"/>
        <v>857344.41</v>
      </c>
      <c r="AP33" s="24">
        <f t="shared" si="4"/>
        <v>2286223.6800000002</v>
      </c>
      <c r="AQ33" s="25">
        <f t="shared" si="5"/>
        <v>2410344.0700000003</v>
      </c>
      <c r="AR33" s="16">
        <f t="shared" si="6"/>
        <v>-124120.39000000013</v>
      </c>
    </row>
    <row r="34" spans="1:44" ht="15" thickBot="1" x14ac:dyDescent="0.25">
      <c r="A34" s="62" t="s">
        <v>302</v>
      </c>
      <c r="B34" s="62" t="s">
        <v>43</v>
      </c>
      <c r="C34" s="88">
        <v>6191</v>
      </c>
      <c r="D34" s="89" t="s">
        <v>841</v>
      </c>
      <c r="E34" s="276" t="s">
        <v>1774</v>
      </c>
      <c r="F34" s="280">
        <v>718069.47</v>
      </c>
      <c r="G34" s="280">
        <v>224140.29</v>
      </c>
      <c r="H34" s="280">
        <v>305036.37</v>
      </c>
      <c r="I34" s="280"/>
      <c r="J34" s="276"/>
      <c r="K34" s="276">
        <v>623961.87</v>
      </c>
      <c r="L34" s="276">
        <v>1030035.85</v>
      </c>
      <c r="M34" s="276"/>
      <c r="N34" s="276"/>
      <c r="O34" s="281">
        <v>3000</v>
      </c>
      <c r="P34" s="281">
        <v>59407.47</v>
      </c>
      <c r="Q34" s="281">
        <v>15094</v>
      </c>
      <c r="R34" s="281"/>
      <c r="S34" s="276"/>
      <c r="T34" s="276"/>
      <c r="U34" s="276">
        <v>669614.96</v>
      </c>
      <c r="V34" s="276">
        <v>2970314.75</v>
      </c>
      <c r="W34" s="54">
        <v>1258842.19</v>
      </c>
      <c r="X34" s="54">
        <v>49250</v>
      </c>
      <c r="Y34" s="54">
        <v>1593.37</v>
      </c>
      <c r="Z34" s="54"/>
      <c r="AA34" s="54">
        <v>1091317.5</v>
      </c>
      <c r="AB34" s="54"/>
      <c r="AC34" s="54">
        <v>669840</v>
      </c>
      <c r="AD34" s="275">
        <v>1749633.5</v>
      </c>
      <c r="AE34" s="275"/>
      <c r="AF34" s="275"/>
      <c r="AG34" s="275"/>
      <c r="AH34" s="275">
        <v>1022303.06</v>
      </c>
      <c r="AI34" s="275">
        <v>115979.16</v>
      </c>
      <c r="AJ34" s="275"/>
      <c r="AK34" s="275"/>
      <c r="AL34" s="275"/>
      <c r="AM34" s="85">
        <f t="shared" si="1"/>
        <v>1247246.1299999999</v>
      </c>
      <c r="AN34" s="21">
        <f t="shared" si="2"/>
        <v>77501.47</v>
      </c>
      <c r="AO34" s="86">
        <f t="shared" si="3"/>
        <v>1169744.6599999999</v>
      </c>
      <c r="AP34" s="24">
        <f t="shared" si="4"/>
        <v>3070843.06</v>
      </c>
      <c r="AQ34" s="25">
        <f t="shared" si="5"/>
        <v>2887915.72</v>
      </c>
      <c r="AR34" s="16">
        <f t="shared" si="6"/>
        <v>182927.33999999985</v>
      </c>
    </row>
    <row r="35" spans="1:44" ht="15" thickBot="1" x14ac:dyDescent="0.25">
      <c r="A35" s="62" t="s">
        <v>302</v>
      </c>
      <c r="B35" s="62" t="s">
        <v>43</v>
      </c>
      <c r="C35" s="88">
        <v>8132</v>
      </c>
      <c r="D35" s="89" t="s">
        <v>842</v>
      </c>
      <c r="E35" s="276" t="s">
        <v>1775</v>
      </c>
      <c r="F35" s="280">
        <v>1606025.88</v>
      </c>
      <c r="G35" s="280">
        <v>77661</v>
      </c>
      <c r="H35" s="280">
        <v>214623.11</v>
      </c>
      <c r="I35" s="280"/>
      <c r="J35" s="276"/>
      <c r="K35" s="276">
        <v>1224093.1299999999</v>
      </c>
      <c r="L35" s="276">
        <v>1025675.24</v>
      </c>
      <c r="M35" s="276"/>
      <c r="N35" s="276"/>
      <c r="O35" s="281">
        <v>0</v>
      </c>
      <c r="P35" s="281">
        <v>75473.539999999994</v>
      </c>
      <c r="Q35" s="281">
        <v>5000</v>
      </c>
      <c r="R35" s="281"/>
      <c r="S35" s="276"/>
      <c r="T35" s="276"/>
      <c r="U35" s="276">
        <v>266034.93</v>
      </c>
      <c r="V35" s="276">
        <v>3203233.17</v>
      </c>
      <c r="W35" s="54">
        <v>1542045.91</v>
      </c>
      <c r="X35" s="54">
        <v>307430</v>
      </c>
      <c r="Y35" s="54">
        <v>2647.99</v>
      </c>
      <c r="Z35" s="54"/>
      <c r="AA35" s="54">
        <v>736707</v>
      </c>
      <c r="AB35" s="54"/>
      <c r="AC35" s="54">
        <v>1221846</v>
      </c>
      <c r="AD35" s="275">
        <v>1314138</v>
      </c>
      <c r="AE35" s="275"/>
      <c r="AF35" s="275"/>
      <c r="AG35" s="275"/>
      <c r="AH35" s="275">
        <v>1028620.86</v>
      </c>
      <c r="AI35" s="275">
        <v>126278.58</v>
      </c>
      <c r="AJ35" s="275"/>
      <c r="AK35" s="275"/>
      <c r="AL35" s="275"/>
      <c r="AM35" s="85">
        <f t="shared" si="1"/>
        <v>1898309.9899999998</v>
      </c>
      <c r="AN35" s="21">
        <f t="shared" si="2"/>
        <v>80473.539999999994</v>
      </c>
      <c r="AO35" s="86">
        <f t="shared" si="3"/>
        <v>1817836.4499999997</v>
      </c>
      <c r="AP35" s="24">
        <f t="shared" si="4"/>
        <v>3810676.9</v>
      </c>
      <c r="AQ35" s="25">
        <f t="shared" si="5"/>
        <v>2469037.44</v>
      </c>
      <c r="AR35" s="16">
        <f t="shared" si="6"/>
        <v>1341639.46</v>
      </c>
    </row>
    <row r="36" spans="1:44" ht="15" thickBot="1" x14ac:dyDescent="0.25">
      <c r="A36" s="62" t="s">
        <v>302</v>
      </c>
      <c r="B36" s="62" t="s">
        <v>43</v>
      </c>
      <c r="C36" s="88">
        <v>2634</v>
      </c>
      <c r="D36" s="89" t="s">
        <v>843</v>
      </c>
      <c r="E36" s="276" t="s">
        <v>1776</v>
      </c>
      <c r="F36" s="280">
        <v>646378.98</v>
      </c>
      <c r="G36" s="280">
        <v>60370.61</v>
      </c>
      <c r="H36" s="280">
        <v>86987</v>
      </c>
      <c r="I36" s="280"/>
      <c r="J36" s="276"/>
      <c r="K36" s="276">
        <v>72338.100000000006</v>
      </c>
      <c r="L36" s="276">
        <v>223593.63</v>
      </c>
      <c r="M36" s="276"/>
      <c r="N36" s="276"/>
      <c r="O36" s="281"/>
      <c r="P36" s="281">
        <v>46901.19</v>
      </c>
      <c r="Q36" s="281">
        <v>12226</v>
      </c>
      <c r="R36" s="281"/>
      <c r="S36" s="276"/>
      <c r="T36" s="276"/>
      <c r="U36" s="276">
        <v>38620.120000000003</v>
      </c>
      <c r="V36" s="276">
        <v>2001291.5</v>
      </c>
      <c r="W36" s="54">
        <v>637726.18999999994</v>
      </c>
      <c r="X36" s="54"/>
      <c r="Y36" s="54">
        <v>32.479999999999997</v>
      </c>
      <c r="Z36" s="54"/>
      <c r="AA36" s="54">
        <v>839853</v>
      </c>
      <c r="AB36" s="54"/>
      <c r="AC36" s="54">
        <v>230200</v>
      </c>
      <c r="AD36" s="275">
        <v>1231477</v>
      </c>
      <c r="AE36" s="275"/>
      <c r="AF36" s="275"/>
      <c r="AG36" s="275"/>
      <c r="AH36" s="275">
        <v>473370.92</v>
      </c>
      <c r="AI36" s="275">
        <v>110740.23</v>
      </c>
      <c r="AJ36" s="275"/>
      <c r="AK36" s="275"/>
      <c r="AL36" s="275"/>
      <c r="AM36" s="85">
        <f t="shared" si="1"/>
        <v>793736.59</v>
      </c>
      <c r="AN36" s="21">
        <f t="shared" si="2"/>
        <v>59127.19</v>
      </c>
      <c r="AO36" s="86">
        <f t="shared" si="3"/>
        <v>734609.39999999991</v>
      </c>
      <c r="AP36" s="24">
        <f t="shared" si="4"/>
        <v>1707811.67</v>
      </c>
      <c r="AQ36" s="25">
        <f t="shared" si="5"/>
        <v>1815588.15</v>
      </c>
      <c r="AR36" s="16">
        <f t="shared" si="6"/>
        <v>-107776.47999999998</v>
      </c>
    </row>
    <row r="37" spans="1:44" ht="15" thickBot="1" x14ac:dyDescent="0.25">
      <c r="A37" s="62" t="s">
        <v>302</v>
      </c>
      <c r="B37" s="62" t="s">
        <v>43</v>
      </c>
      <c r="C37" s="88">
        <v>5394</v>
      </c>
      <c r="D37" s="89" t="s">
        <v>844</v>
      </c>
      <c r="E37" s="276" t="s">
        <v>1802</v>
      </c>
      <c r="F37" s="280">
        <v>671272.29</v>
      </c>
      <c r="G37" s="280">
        <v>130544.53</v>
      </c>
      <c r="H37" s="280">
        <v>204980.91</v>
      </c>
      <c r="I37" s="280"/>
      <c r="J37" s="276"/>
      <c r="K37" s="276">
        <v>1687511.62</v>
      </c>
      <c r="L37" s="276">
        <v>1013871.88</v>
      </c>
      <c r="M37" s="276"/>
      <c r="N37" s="276"/>
      <c r="O37" s="281">
        <v>9000</v>
      </c>
      <c r="P37" s="281">
        <v>55876.34</v>
      </c>
      <c r="Q37" s="281">
        <v>1982.64</v>
      </c>
      <c r="R37" s="281"/>
      <c r="S37" s="276"/>
      <c r="T37" s="276"/>
      <c r="U37" s="276">
        <v>478666.07</v>
      </c>
      <c r="V37" s="276">
        <v>3800882.66</v>
      </c>
      <c r="W37" s="54">
        <v>995377.52</v>
      </c>
      <c r="X37" s="54"/>
      <c r="Y37" s="54">
        <v>0.91</v>
      </c>
      <c r="Z37" s="54"/>
      <c r="AA37" s="54">
        <v>111090</v>
      </c>
      <c r="AB37" s="54"/>
      <c r="AC37" s="54">
        <v>235830</v>
      </c>
      <c r="AD37" s="275">
        <v>616985</v>
      </c>
      <c r="AE37" s="275"/>
      <c r="AF37" s="275"/>
      <c r="AG37" s="275"/>
      <c r="AH37" s="275">
        <v>910302.47</v>
      </c>
      <c r="AI37" s="275">
        <v>1116216.79</v>
      </c>
      <c r="AJ37" s="275"/>
      <c r="AK37" s="275"/>
      <c r="AL37" s="275"/>
      <c r="AM37" s="85">
        <f t="shared" si="1"/>
        <v>1006797.7300000001</v>
      </c>
      <c r="AN37" s="21">
        <f t="shared" si="2"/>
        <v>66858.98</v>
      </c>
      <c r="AO37" s="86">
        <f t="shared" si="3"/>
        <v>939938.75000000012</v>
      </c>
      <c r="AP37" s="24">
        <f t="shared" si="4"/>
        <v>1342298.4300000002</v>
      </c>
      <c r="AQ37" s="25">
        <f t="shared" si="5"/>
        <v>2643504.2599999998</v>
      </c>
      <c r="AR37" s="16">
        <f t="shared" si="6"/>
        <v>-1301205.8299999996</v>
      </c>
    </row>
    <row r="38" spans="1:44" ht="15" thickBot="1" x14ac:dyDescent="0.25">
      <c r="A38" s="62" t="s">
        <v>306</v>
      </c>
      <c r="B38" s="62" t="s">
        <v>44</v>
      </c>
      <c r="C38" s="88">
        <v>3425</v>
      </c>
      <c r="D38" s="89" t="s">
        <v>845</v>
      </c>
      <c r="E38" s="276" t="s">
        <v>1629</v>
      </c>
      <c r="F38" s="280">
        <v>814056.33</v>
      </c>
      <c r="G38" s="280">
        <v>40239</v>
      </c>
      <c r="H38" s="280">
        <v>69007.25</v>
      </c>
      <c r="I38" s="280"/>
      <c r="J38" s="276"/>
      <c r="K38" s="276">
        <v>482749.07</v>
      </c>
      <c r="L38" s="276">
        <v>273536.45</v>
      </c>
      <c r="M38" s="276"/>
      <c r="N38" s="276"/>
      <c r="O38" s="281">
        <v>2900</v>
      </c>
      <c r="P38" s="281">
        <v>31208.29</v>
      </c>
      <c r="Q38" s="281"/>
      <c r="R38" s="281">
        <v>369.87</v>
      </c>
      <c r="S38" s="276">
        <v>261700</v>
      </c>
      <c r="T38" s="276"/>
      <c r="U38" s="276">
        <v>-121579.41</v>
      </c>
      <c r="V38" s="276">
        <v>2024806.3999999999</v>
      </c>
      <c r="W38" s="54">
        <v>1188390.02</v>
      </c>
      <c r="X38" s="54">
        <v>5000</v>
      </c>
      <c r="Y38" s="54">
        <v>1409.93</v>
      </c>
      <c r="Z38" s="54"/>
      <c r="AA38" s="54">
        <v>939172.5</v>
      </c>
      <c r="AB38" s="54"/>
      <c r="AC38" s="54">
        <v>264687.57</v>
      </c>
      <c r="AD38" s="275">
        <v>1401802.5</v>
      </c>
      <c r="AE38" s="275"/>
      <c r="AF38" s="275"/>
      <c r="AG38" s="275"/>
      <c r="AH38" s="275">
        <v>705272.43</v>
      </c>
      <c r="AI38" s="275">
        <v>226475.17</v>
      </c>
      <c r="AJ38" s="275"/>
      <c r="AK38" s="275"/>
      <c r="AL38" s="275">
        <v>37757.5</v>
      </c>
      <c r="AM38" s="85">
        <f t="shared" si="1"/>
        <v>923302.58</v>
      </c>
      <c r="AN38" s="21">
        <f t="shared" si="2"/>
        <v>34478.160000000003</v>
      </c>
      <c r="AO38" s="86">
        <f t="shared" si="3"/>
        <v>888824.41999999993</v>
      </c>
      <c r="AP38" s="24">
        <f t="shared" si="4"/>
        <v>2398660.02</v>
      </c>
      <c r="AQ38" s="25">
        <f t="shared" si="5"/>
        <v>2371307.6</v>
      </c>
      <c r="AR38" s="16">
        <f t="shared" si="6"/>
        <v>27352.419999999925</v>
      </c>
    </row>
    <row r="39" spans="1:44" ht="15" thickBot="1" x14ac:dyDescent="0.25">
      <c r="A39" s="62" t="s">
        <v>306</v>
      </c>
      <c r="B39" s="62" t="s">
        <v>44</v>
      </c>
      <c r="C39" s="88">
        <v>4047</v>
      </c>
      <c r="D39" s="89" t="s">
        <v>846</v>
      </c>
      <c r="E39" s="276" t="s">
        <v>1630</v>
      </c>
      <c r="F39" s="280">
        <v>1201217.79</v>
      </c>
      <c r="G39" s="280">
        <v>22502.92</v>
      </c>
      <c r="H39" s="280">
        <v>82163</v>
      </c>
      <c r="I39" s="280"/>
      <c r="J39" s="276"/>
      <c r="K39" s="276">
        <v>462866.21</v>
      </c>
      <c r="L39" s="276">
        <v>312359.87</v>
      </c>
      <c r="M39" s="276"/>
      <c r="N39" s="276"/>
      <c r="O39" s="281">
        <v>2000</v>
      </c>
      <c r="P39" s="281">
        <v>49331.51</v>
      </c>
      <c r="Q39" s="281">
        <v>273030</v>
      </c>
      <c r="R39" s="281">
        <v>633.20000000000005</v>
      </c>
      <c r="S39" s="276"/>
      <c r="T39" s="276"/>
      <c r="U39" s="276">
        <v>15100.23</v>
      </c>
      <c r="V39" s="276">
        <v>2381908.6800000002</v>
      </c>
      <c r="W39" s="54">
        <v>1392183.06</v>
      </c>
      <c r="X39" s="54"/>
      <c r="Y39" s="54">
        <v>2081.62</v>
      </c>
      <c r="Z39" s="54"/>
      <c r="AA39" s="54">
        <v>749700</v>
      </c>
      <c r="AB39" s="54"/>
      <c r="AC39" s="54">
        <v>196296.75</v>
      </c>
      <c r="AD39" s="275">
        <v>1155860</v>
      </c>
      <c r="AE39" s="275"/>
      <c r="AF39" s="275"/>
      <c r="AG39" s="275"/>
      <c r="AH39" s="275">
        <v>819582.27</v>
      </c>
      <c r="AI39" s="275">
        <v>197281.15</v>
      </c>
      <c r="AJ39" s="275"/>
      <c r="AK39" s="275"/>
      <c r="AL39" s="275">
        <v>27445</v>
      </c>
      <c r="AM39" s="85">
        <f t="shared" si="1"/>
        <v>1305883.71</v>
      </c>
      <c r="AN39" s="21">
        <f t="shared" si="2"/>
        <v>324994.71000000002</v>
      </c>
      <c r="AO39" s="86">
        <f t="shared" si="3"/>
        <v>980889</v>
      </c>
      <c r="AP39" s="24">
        <f t="shared" si="4"/>
        <v>2340261.4300000002</v>
      </c>
      <c r="AQ39" s="25">
        <f t="shared" si="5"/>
        <v>2200168.42</v>
      </c>
      <c r="AR39" s="16">
        <f t="shared" si="6"/>
        <v>140093.01000000024</v>
      </c>
    </row>
    <row r="40" spans="1:44" ht="15" thickBot="1" x14ac:dyDescent="0.25">
      <c r="A40" s="62" t="s">
        <v>306</v>
      </c>
      <c r="B40" s="62" t="s">
        <v>44</v>
      </c>
      <c r="C40" s="88">
        <v>3656</v>
      </c>
      <c r="D40" s="89" t="s">
        <v>847</v>
      </c>
      <c r="E40" s="276" t="s">
        <v>1631</v>
      </c>
      <c r="F40" s="280">
        <v>579602.77</v>
      </c>
      <c r="G40" s="280">
        <v>7600</v>
      </c>
      <c r="H40" s="280">
        <v>184695.4</v>
      </c>
      <c r="I40" s="280"/>
      <c r="J40" s="276"/>
      <c r="K40" s="276">
        <v>934901.64</v>
      </c>
      <c r="L40" s="276">
        <v>298472.59999999998</v>
      </c>
      <c r="M40" s="276"/>
      <c r="N40" s="276"/>
      <c r="O40" s="281">
        <v>1500</v>
      </c>
      <c r="P40" s="281">
        <v>55878.36</v>
      </c>
      <c r="Q40" s="281"/>
      <c r="R40" s="281">
        <v>0</v>
      </c>
      <c r="S40" s="276"/>
      <c r="T40" s="276"/>
      <c r="U40" s="276">
        <v>-981.55</v>
      </c>
      <c r="V40" s="276">
        <v>2692203.68</v>
      </c>
      <c r="W40" s="54">
        <v>1159425.22</v>
      </c>
      <c r="X40" s="54">
        <v>280914</v>
      </c>
      <c r="Y40" s="54">
        <v>1087.25</v>
      </c>
      <c r="Z40" s="54"/>
      <c r="AA40" s="54">
        <v>1979650.02</v>
      </c>
      <c r="AB40" s="54"/>
      <c r="AC40" s="54">
        <v>251415.71</v>
      </c>
      <c r="AD40" s="275">
        <v>2422200.02</v>
      </c>
      <c r="AE40" s="275"/>
      <c r="AF40" s="275"/>
      <c r="AG40" s="275"/>
      <c r="AH40" s="275">
        <v>867788.94</v>
      </c>
      <c r="AI40" s="275">
        <v>281199.17</v>
      </c>
      <c r="AJ40" s="275"/>
      <c r="AK40" s="275"/>
      <c r="AL40" s="275">
        <v>5000</v>
      </c>
      <c r="AM40" s="85">
        <f t="shared" si="1"/>
        <v>771898.17</v>
      </c>
      <c r="AN40" s="21">
        <f t="shared" si="2"/>
        <v>57378.36</v>
      </c>
      <c r="AO40" s="86">
        <f t="shared" si="3"/>
        <v>714519.81</v>
      </c>
      <c r="AP40" s="24">
        <f t="shared" si="4"/>
        <v>3672492.2</v>
      </c>
      <c r="AQ40" s="25">
        <f t="shared" si="5"/>
        <v>3576188.13</v>
      </c>
      <c r="AR40" s="16">
        <f t="shared" si="6"/>
        <v>96304.070000000298</v>
      </c>
    </row>
    <row r="41" spans="1:44" ht="15" thickBot="1" x14ac:dyDescent="0.25">
      <c r="A41" s="62" t="s">
        <v>306</v>
      </c>
      <c r="B41" s="62" t="s">
        <v>44</v>
      </c>
      <c r="C41" s="88">
        <v>3640</v>
      </c>
      <c r="D41" s="89" t="s">
        <v>848</v>
      </c>
      <c r="E41" s="276" t="s">
        <v>1632</v>
      </c>
      <c r="F41" s="280">
        <v>328573.64</v>
      </c>
      <c r="G41" s="280">
        <v>8194.4</v>
      </c>
      <c r="H41" s="280">
        <v>73645.119999999995</v>
      </c>
      <c r="I41" s="280"/>
      <c r="J41" s="276"/>
      <c r="K41" s="276">
        <v>434092.64</v>
      </c>
      <c r="L41" s="276">
        <v>277843.98</v>
      </c>
      <c r="M41" s="276"/>
      <c r="N41" s="276"/>
      <c r="O41" s="281">
        <v>3500</v>
      </c>
      <c r="P41" s="281">
        <v>30734</v>
      </c>
      <c r="Q41" s="281">
        <v>10000</v>
      </c>
      <c r="R41" s="281">
        <v>647.08000000000004</v>
      </c>
      <c r="S41" s="276"/>
      <c r="T41" s="276"/>
      <c r="U41" s="276">
        <v>-8208</v>
      </c>
      <c r="V41" s="276">
        <v>2888756.2</v>
      </c>
      <c r="W41" s="54">
        <v>1219484.24</v>
      </c>
      <c r="X41" s="54"/>
      <c r="Y41" s="54">
        <v>509.33</v>
      </c>
      <c r="Z41" s="54"/>
      <c r="AA41" s="54">
        <v>1261044</v>
      </c>
      <c r="AB41" s="54"/>
      <c r="AC41" s="54">
        <v>239672.11</v>
      </c>
      <c r="AD41" s="275">
        <v>1717044</v>
      </c>
      <c r="AE41" s="275"/>
      <c r="AF41" s="275"/>
      <c r="AG41" s="275">
        <v>4400</v>
      </c>
      <c r="AH41" s="275">
        <v>754357.04</v>
      </c>
      <c r="AI41" s="275">
        <v>168097.75</v>
      </c>
      <c r="AJ41" s="275"/>
      <c r="AK41" s="275"/>
      <c r="AL41" s="275">
        <v>7955</v>
      </c>
      <c r="AM41" s="85">
        <f t="shared" si="1"/>
        <v>410413.16000000003</v>
      </c>
      <c r="AN41" s="21">
        <f t="shared" si="2"/>
        <v>44881.08</v>
      </c>
      <c r="AO41" s="86">
        <f t="shared" si="3"/>
        <v>365532.08</v>
      </c>
      <c r="AP41" s="24">
        <f t="shared" si="4"/>
        <v>2720709.68</v>
      </c>
      <c r="AQ41" s="25">
        <f t="shared" si="5"/>
        <v>2651853.79</v>
      </c>
      <c r="AR41" s="16">
        <f t="shared" si="6"/>
        <v>68855.89000000013</v>
      </c>
    </row>
    <row r="42" spans="1:44" ht="15" thickBot="1" x14ac:dyDescent="0.25">
      <c r="A42" s="62" t="s">
        <v>306</v>
      </c>
      <c r="B42" s="62" t="s">
        <v>44</v>
      </c>
      <c r="C42" s="88">
        <v>7398</v>
      </c>
      <c r="D42" s="89" t="s">
        <v>849</v>
      </c>
      <c r="E42" s="276" t="s">
        <v>1633</v>
      </c>
      <c r="F42" s="280">
        <v>689652.94</v>
      </c>
      <c r="G42" s="280">
        <v>68350.600000000006</v>
      </c>
      <c r="H42" s="280">
        <v>63778.33</v>
      </c>
      <c r="I42" s="280"/>
      <c r="J42" s="276"/>
      <c r="K42" s="276">
        <v>581270.98</v>
      </c>
      <c r="L42" s="276">
        <v>444033.4</v>
      </c>
      <c r="M42" s="276"/>
      <c r="N42" s="276"/>
      <c r="O42" s="281">
        <v>0</v>
      </c>
      <c r="P42" s="281">
        <v>52101.3</v>
      </c>
      <c r="Q42" s="281">
        <v>15000</v>
      </c>
      <c r="R42" s="281">
        <v>5763.1</v>
      </c>
      <c r="S42" s="276">
        <v>156440</v>
      </c>
      <c r="T42" s="276"/>
      <c r="U42" s="276">
        <v>-82</v>
      </c>
      <c r="V42" s="276">
        <v>3281518.85</v>
      </c>
      <c r="W42" s="54">
        <v>2101889.71</v>
      </c>
      <c r="X42" s="54"/>
      <c r="Y42" s="54">
        <v>1352.91</v>
      </c>
      <c r="Z42" s="54"/>
      <c r="AA42" s="54">
        <v>2061911.76</v>
      </c>
      <c r="AB42" s="54"/>
      <c r="AC42" s="54">
        <v>583812.86</v>
      </c>
      <c r="AD42" s="275">
        <v>2953761.76</v>
      </c>
      <c r="AE42" s="275"/>
      <c r="AF42" s="275"/>
      <c r="AG42" s="275"/>
      <c r="AH42" s="275">
        <v>1290207.3999999999</v>
      </c>
      <c r="AI42" s="275">
        <v>229830.49</v>
      </c>
      <c r="AJ42" s="275">
        <v>153390.26999999999</v>
      </c>
      <c r="AK42" s="275"/>
      <c r="AL42" s="275">
        <v>85584</v>
      </c>
      <c r="AM42" s="85">
        <f t="shared" si="1"/>
        <v>821781.86999999988</v>
      </c>
      <c r="AN42" s="21">
        <f t="shared" si="2"/>
        <v>72864.400000000009</v>
      </c>
      <c r="AO42" s="86">
        <f t="shared" si="3"/>
        <v>748917.46999999986</v>
      </c>
      <c r="AP42" s="24">
        <f t="shared" si="4"/>
        <v>4748967.24</v>
      </c>
      <c r="AQ42" s="25">
        <f t="shared" si="5"/>
        <v>4712773.92</v>
      </c>
      <c r="AR42" s="16">
        <f t="shared" si="6"/>
        <v>36193.320000000298</v>
      </c>
    </row>
    <row r="43" spans="1:44" ht="15" thickBot="1" x14ac:dyDescent="0.25">
      <c r="A43" s="62" t="s">
        <v>306</v>
      </c>
      <c r="B43" s="62" t="s">
        <v>44</v>
      </c>
      <c r="C43" s="88">
        <v>7430</v>
      </c>
      <c r="D43" s="89" t="s">
        <v>850</v>
      </c>
      <c r="E43" s="276" t="s">
        <v>1634</v>
      </c>
      <c r="F43" s="280">
        <v>963354.2</v>
      </c>
      <c r="G43" s="280">
        <v>37964.25</v>
      </c>
      <c r="H43" s="280">
        <v>127506.61</v>
      </c>
      <c r="I43" s="280"/>
      <c r="J43" s="276"/>
      <c r="K43" s="276">
        <v>348719.45</v>
      </c>
      <c r="L43" s="276">
        <v>372152.95</v>
      </c>
      <c r="M43" s="276"/>
      <c r="N43" s="276"/>
      <c r="O43" s="281">
        <v>9556</v>
      </c>
      <c r="P43" s="281">
        <v>45181.3</v>
      </c>
      <c r="Q43" s="281"/>
      <c r="R43" s="281">
        <v>300</v>
      </c>
      <c r="S43" s="276">
        <v>293620</v>
      </c>
      <c r="T43" s="276"/>
      <c r="U43" s="276">
        <v>83109.94</v>
      </c>
      <c r="V43" s="276">
        <v>3750097.45</v>
      </c>
      <c r="W43" s="54">
        <v>1926499.63</v>
      </c>
      <c r="X43" s="54"/>
      <c r="Y43" s="54">
        <v>1351.86</v>
      </c>
      <c r="Z43" s="54"/>
      <c r="AA43" s="54">
        <v>1625305.5</v>
      </c>
      <c r="AB43" s="54"/>
      <c r="AC43" s="54">
        <v>430181.96</v>
      </c>
      <c r="AD43" s="275">
        <v>2440804.5</v>
      </c>
      <c r="AE43" s="275"/>
      <c r="AF43" s="275"/>
      <c r="AG43" s="275"/>
      <c r="AH43" s="275">
        <v>1217958.3</v>
      </c>
      <c r="AI43" s="275">
        <v>304699.26</v>
      </c>
      <c r="AJ43" s="275"/>
      <c r="AK43" s="275"/>
      <c r="AL43" s="275">
        <v>70198</v>
      </c>
      <c r="AM43" s="85">
        <f t="shared" si="1"/>
        <v>1128825.06</v>
      </c>
      <c r="AN43" s="21">
        <f t="shared" si="2"/>
        <v>55037.3</v>
      </c>
      <c r="AO43" s="86">
        <f t="shared" si="3"/>
        <v>1073787.76</v>
      </c>
      <c r="AP43" s="24">
        <f t="shared" si="4"/>
        <v>3983338.95</v>
      </c>
      <c r="AQ43" s="25">
        <f t="shared" si="5"/>
        <v>4033660.0599999996</v>
      </c>
      <c r="AR43" s="16">
        <f t="shared" si="6"/>
        <v>-50321.109999999404</v>
      </c>
    </row>
    <row r="44" spans="1:44" ht="15" thickBot="1" x14ac:dyDescent="0.25">
      <c r="A44" s="62" t="s">
        <v>306</v>
      </c>
      <c r="B44" s="62" t="s">
        <v>44</v>
      </c>
      <c r="C44" s="88">
        <v>2978</v>
      </c>
      <c r="D44" s="89" t="s">
        <v>851</v>
      </c>
      <c r="E44" s="276" t="s">
        <v>1635</v>
      </c>
      <c r="F44" s="280">
        <v>745234.74</v>
      </c>
      <c r="G44" s="280">
        <v>7615.46</v>
      </c>
      <c r="H44" s="280">
        <v>80246.75</v>
      </c>
      <c r="I44" s="280"/>
      <c r="J44" s="276"/>
      <c r="K44" s="276">
        <v>437332.03</v>
      </c>
      <c r="L44" s="276">
        <v>378635.26</v>
      </c>
      <c r="M44" s="276"/>
      <c r="N44" s="276"/>
      <c r="O44" s="281">
        <v>32238</v>
      </c>
      <c r="P44" s="281">
        <v>147275.1</v>
      </c>
      <c r="Q44" s="281">
        <v>230925</v>
      </c>
      <c r="R44" s="281">
        <v>296.72000000000003</v>
      </c>
      <c r="S44" s="276"/>
      <c r="T44" s="276"/>
      <c r="U44" s="276">
        <v>63400</v>
      </c>
      <c r="V44" s="276">
        <v>1851653.95</v>
      </c>
      <c r="W44" s="54">
        <v>1095447.58</v>
      </c>
      <c r="X44" s="54"/>
      <c r="Y44" s="54">
        <v>1057.42</v>
      </c>
      <c r="Z44" s="54"/>
      <c r="AA44" s="54">
        <v>668845.93000000005</v>
      </c>
      <c r="AB44" s="54"/>
      <c r="AC44" s="54">
        <v>180865.93</v>
      </c>
      <c r="AD44" s="275">
        <v>1157575.93</v>
      </c>
      <c r="AE44" s="275"/>
      <c r="AF44" s="275"/>
      <c r="AG44" s="275"/>
      <c r="AH44" s="275">
        <v>760770.81</v>
      </c>
      <c r="AI44" s="275">
        <v>195922.36</v>
      </c>
      <c r="AJ44" s="275"/>
      <c r="AK44" s="275"/>
      <c r="AL44" s="275">
        <v>38253</v>
      </c>
      <c r="AM44" s="85">
        <f t="shared" si="1"/>
        <v>833096.95</v>
      </c>
      <c r="AN44" s="21">
        <f t="shared" si="2"/>
        <v>410734.81999999995</v>
      </c>
      <c r="AO44" s="86">
        <f t="shared" si="3"/>
        <v>422362.13</v>
      </c>
      <c r="AP44" s="24">
        <f t="shared" si="4"/>
        <v>1946216.86</v>
      </c>
      <c r="AQ44" s="25">
        <f t="shared" si="5"/>
        <v>2152522.1</v>
      </c>
      <c r="AR44" s="16">
        <f t="shared" si="6"/>
        <v>-206305.24</v>
      </c>
    </row>
    <row r="45" spans="1:44" ht="15" thickBot="1" x14ac:dyDescent="0.25">
      <c r="A45" s="62" t="s">
        <v>306</v>
      </c>
      <c r="B45" s="62" t="s">
        <v>44</v>
      </c>
      <c r="C45" s="88">
        <v>3394</v>
      </c>
      <c r="D45" s="89" t="s">
        <v>852</v>
      </c>
      <c r="E45" s="276" t="s">
        <v>1777</v>
      </c>
      <c r="F45" s="280">
        <v>358037.14</v>
      </c>
      <c r="G45" s="280">
        <v>27234</v>
      </c>
      <c r="H45" s="280">
        <v>49464.51</v>
      </c>
      <c r="I45" s="280"/>
      <c r="J45" s="276"/>
      <c r="K45" s="276">
        <v>434966.35</v>
      </c>
      <c r="L45" s="276">
        <v>430569.18</v>
      </c>
      <c r="M45" s="276"/>
      <c r="N45" s="276"/>
      <c r="O45" s="281">
        <v>3000</v>
      </c>
      <c r="P45" s="281">
        <v>29851.97</v>
      </c>
      <c r="Q45" s="281">
        <v>293830</v>
      </c>
      <c r="R45" s="281">
        <v>546.12</v>
      </c>
      <c r="S45" s="276"/>
      <c r="T45" s="276"/>
      <c r="U45" s="276">
        <v>51538.239999999998</v>
      </c>
      <c r="V45" s="276">
        <v>1865771.67</v>
      </c>
      <c r="W45" s="54">
        <v>1108194.6200000001</v>
      </c>
      <c r="X45" s="54"/>
      <c r="Y45" s="54">
        <v>452</v>
      </c>
      <c r="Z45" s="54"/>
      <c r="AA45" s="54">
        <v>1013368</v>
      </c>
      <c r="AB45" s="54"/>
      <c r="AC45" s="54">
        <v>269249.33</v>
      </c>
      <c r="AD45" s="275">
        <v>1353000</v>
      </c>
      <c r="AE45" s="275"/>
      <c r="AF45" s="275">
        <v>3120</v>
      </c>
      <c r="AG45" s="275"/>
      <c r="AH45" s="275">
        <v>838553.73</v>
      </c>
      <c r="AI45" s="275">
        <v>149913.67000000001</v>
      </c>
      <c r="AJ45" s="275"/>
      <c r="AK45" s="275"/>
      <c r="AL45" s="275">
        <v>32284</v>
      </c>
      <c r="AM45" s="85">
        <f t="shared" si="1"/>
        <v>434735.65</v>
      </c>
      <c r="AN45" s="21">
        <f t="shared" si="2"/>
        <v>327228.08999999997</v>
      </c>
      <c r="AO45" s="86">
        <f t="shared" si="3"/>
        <v>107507.56000000006</v>
      </c>
      <c r="AP45" s="24">
        <f t="shared" si="4"/>
        <v>2391263.9500000002</v>
      </c>
      <c r="AQ45" s="25">
        <f t="shared" si="5"/>
        <v>2376871.4</v>
      </c>
      <c r="AR45" s="16">
        <f t="shared" si="6"/>
        <v>14392.550000000279</v>
      </c>
    </row>
    <row r="46" spans="1:44" ht="15" thickBot="1" x14ac:dyDescent="0.25">
      <c r="A46" s="62" t="s">
        <v>306</v>
      </c>
      <c r="B46" s="62" t="s">
        <v>44</v>
      </c>
      <c r="C46" s="88">
        <v>1969</v>
      </c>
      <c r="D46" s="89" t="s">
        <v>853</v>
      </c>
      <c r="E46" s="276" t="s">
        <v>1778</v>
      </c>
      <c r="F46" s="280">
        <v>279266.92</v>
      </c>
      <c r="G46" s="280">
        <v>2696.05</v>
      </c>
      <c r="H46" s="280">
        <v>45423.83</v>
      </c>
      <c r="I46" s="280"/>
      <c r="J46" s="276"/>
      <c r="K46" s="276">
        <v>552299.18000000005</v>
      </c>
      <c r="L46" s="276">
        <v>244920.24</v>
      </c>
      <c r="M46" s="276"/>
      <c r="N46" s="276"/>
      <c r="O46" s="281">
        <v>3000</v>
      </c>
      <c r="P46" s="281">
        <v>20748.009999999998</v>
      </c>
      <c r="Q46" s="281"/>
      <c r="R46" s="281">
        <v>120</v>
      </c>
      <c r="S46" s="276">
        <v>47300</v>
      </c>
      <c r="T46" s="276"/>
      <c r="U46" s="276">
        <v>2895.04</v>
      </c>
      <c r="V46" s="276">
        <v>1234901.48</v>
      </c>
      <c r="W46" s="54">
        <v>583229.38</v>
      </c>
      <c r="X46" s="54"/>
      <c r="Y46" s="54">
        <v>601.83000000000004</v>
      </c>
      <c r="Z46" s="54"/>
      <c r="AA46" s="54">
        <v>985645.5</v>
      </c>
      <c r="AB46" s="54"/>
      <c r="AC46" s="54">
        <v>391993.39</v>
      </c>
      <c r="AD46" s="275">
        <v>1361125.5</v>
      </c>
      <c r="AE46" s="275"/>
      <c r="AF46" s="275"/>
      <c r="AG46" s="275"/>
      <c r="AH46" s="275">
        <v>634936.36</v>
      </c>
      <c r="AI46" s="275">
        <v>149168.35999999999</v>
      </c>
      <c r="AJ46" s="275"/>
      <c r="AK46" s="275">
        <v>2244.52</v>
      </c>
      <c r="AL46" s="275">
        <v>7304</v>
      </c>
      <c r="AM46" s="85">
        <f t="shared" si="1"/>
        <v>327386.8</v>
      </c>
      <c r="AN46" s="21">
        <f t="shared" si="2"/>
        <v>23868.01</v>
      </c>
      <c r="AO46" s="86">
        <f t="shared" si="3"/>
        <v>303518.78999999998</v>
      </c>
      <c r="AP46" s="24">
        <f t="shared" si="4"/>
        <v>1961470.1</v>
      </c>
      <c r="AQ46" s="25">
        <f t="shared" si="5"/>
        <v>2154778.7399999998</v>
      </c>
      <c r="AR46" s="16">
        <f t="shared" si="6"/>
        <v>-193308.63999999966</v>
      </c>
    </row>
    <row r="47" spans="1:44" ht="15" thickBot="1" x14ac:dyDescent="0.25">
      <c r="A47" s="62" t="s">
        <v>306</v>
      </c>
      <c r="B47" s="62" t="s">
        <v>44</v>
      </c>
      <c r="C47" s="88">
        <v>3732</v>
      </c>
      <c r="D47" s="89" t="s">
        <v>854</v>
      </c>
      <c r="E47" s="276" t="s">
        <v>1796</v>
      </c>
      <c r="F47" s="280">
        <v>389336.41</v>
      </c>
      <c r="G47" s="280">
        <v>11427.5</v>
      </c>
      <c r="H47" s="280">
        <v>104507.69</v>
      </c>
      <c r="I47" s="280"/>
      <c r="J47" s="276"/>
      <c r="K47" s="276">
        <v>1223376.18</v>
      </c>
      <c r="L47" s="276">
        <v>315269.52</v>
      </c>
      <c r="M47" s="276"/>
      <c r="N47" s="276"/>
      <c r="O47" s="281">
        <v>4000</v>
      </c>
      <c r="P47" s="281">
        <v>65727.86</v>
      </c>
      <c r="Q47" s="281"/>
      <c r="R47" s="281">
        <v>399.16</v>
      </c>
      <c r="S47" s="276">
        <v>96510</v>
      </c>
      <c r="T47" s="276"/>
      <c r="U47" s="276">
        <v>-39556.82</v>
      </c>
      <c r="V47" s="276">
        <v>2300894.7000000002</v>
      </c>
      <c r="W47" s="54">
        <v>1164546.08</v>
      </c>
      <c r="X47" s="54"/>
      <c r="Y47" s="54">
        <v>625.5</v>
      </c>
      <c r="Z47" s="54"/>
      <c r="AA47" s="54">
        <v>748769.7</v>
      </c>
      <c r="AB47" s="54"/>
      <c r="AC47" s="54">
        <v>165187.79</v>
      </c>
      <c r="AD47" s="275">
        <v>1307459.7</v>
      </c>
      <c r="AE47" s="275"/>
      <c r="AF47" s="275"/>
      <c r="AG47" s="275"/>
      <c r="AH47" s="275">
        <v>584433.87</v>
      </c>
      <c r="AI47" s="275">
        <v>185556.64</v>
      </c>
      <c r="AJ47" s="275"/>
      <c r="AK47" s="275"/>
      <c r="AL47" s="275">
        <v>4300</v>
      </c>
      <c r="AM47" s="85">
        <f t="shared" si="1"/>
        <v>505271.6</v>
      </c>
      <c r="AN47" s="21">
        <f t="shared" si="2"/>
        <v>70127.02</v>
      </c>
      <c r="AO47" s="86">
        <f t="shared" si="3"/>
        <v>435144.57999999996</v>
      </c>
      <c r="AP47" s="24">
        <f t="shared" si="4"/>
        <v>2079129.07</v>
      </c>
      <c r="AQ47" s="25">
        <f t="shared" si="5"/>
        <v>2081750.21</v>
      </c>
      <c r="AR47" s="16">
        <f t="shared" si="6"/>
        <v>-2621.1399999998976</v>
      </c>
    </row>
    <row r="48" spans="1:44" ht="15" thickBot="1" x14ac:dyDescent="0.25">
      <c r="A48" s="62" t="s">
        <v>306</v>
      </c>
      <c r="B48" s="62" t="s">
        <v>44</v>
      </c>
      <c r="C48" s="88">
        <v>3225</v>
      </c>
      <c r="D48" s="89" t="s">
        <v>855</v>
      </c>
      <c r="E48" s="276" t="s">
        <v>1803</v>
      </c>
      <c r="F48" s="280">
        <v>535878.75</v>
      </c>
      <c r="G48" s="280">
        <v>14100</v>
      </c>
      <c r="H48" s="280">
        <v>48967.06</v>
      </c>
      <c r="I48" s="280"/>
      <c r="J48" s="276"/>
      <c r="K48" s="276">
        <v>4281621.0999999996</v>
      </c>
      <c r="L48" s="276">
        <v>317755.03999999998</v>
      </c>
      <c r="M48" s="276"/>
      <c r="N48" s="276"/>
      <c r="O48" s="281">
        <v>4000</v>
      </c>
      <c r="P48" s="281">
        <v>30142.3</v>
      </c>
      <c r="Q48" s="281"/>
      <c r="R48" s="281">
        <v>360</v>
      </c>
      <c r="S48" s="276">
        <v>5000</v>
      </c>
      <c r="T48" s="276"/>
      <c r="U48" s="276">
        <v>29006.02</v>
      </c>
      <c r="V48" s="276">
        <v>4006426</v>
      </c>
      <c r="W48" s="54">
        <v>1496820.47</v>
      </c>
      <c r="X48" s="54"/>
      <c r="Y48" s="54">
        <v>1244.95</v>
      </c>
      <c r="Z48" s="54"/>
      <c r="AA48" s="54">
        <v>710491.5</v>
      </c>
      <c r="AB48" s="54"/>
      <c r="AC48" s="54">
        <v>205065.71</v>
      </c>
      <c r="AD48" s="275">
        <v>1270041.5</v>
      </c>
      <c r="AE48" s="275"/>
      <c r="AF48" s="275"/>
      <c r="AG48" s="275"/>
      <c r="AH48" s="275">
        <v>878313.44</v>
      </c>
      <c r="AI48" s="275">
        <v>256860.34</v>
      </c>
      <c r="AJ48" s="275"/>
      <c r="AK48" s="275"/>
      <c r="AL48" s="275">
        <v>24665</v>
      </c>
      <c r="AM48" s="85">
        <f t="shared" si="1"/>
        <v>598945.81000000006</v>
      </c>
      <c r="AN48" s="21">
        <f t="shared" si="2"/>
        <v>34502.300000000003</v>
      </c>
      <c r="AO48" s="86">
        <f t="shared" si="3"/>
        <v>564443.51</v>
      </c>
      <c r="AP48" s="24">
        <f t="shared" si="4"/>
        <v>2413622.63</v>
      </c>
      <c r="AQ48" s="25">
        <f t="shared" si="5"/>
        <v>2429880.2799999998</v>
      </c>
      <c r="AR48" s="16">
        <f t="shared" si="6"/>
        <v>-16257.649999999907</v>
      </c>
    </row>
    <row r="49" spans="1:44" ht="15" thickBot="1" x14ac:dyDescent="0.25">
      <c r="A49" s="62" t="s">
        <v>31</v>
      </c>
      <c r="B49" s="62" t="s">
        <v>32</v>
      </c>
      <c r="C49" s="88">
        <v>3207</v>
      </c>
      <c r="D49" s="89" t="s">
        <v>856</v>
      </c>
      <c r="E49" s="276" t="s">
        <v>1636</v>
      </c>
      <c r="F49" s="280">
        <v>419461.2</v>
      </c>
      <c r="G49" s="280">
        <v>181272.31</v>
      </c>
      <c r="H49" s="280">
        <v>151101.42000000001</v>
      </c>
      <c r="I49" s="280"/>
      <c r="J49" s="276"/>
      <c r="K49" s="276">
        <v>418898.64</v>
      </c>
      <c r="L49" s="276">
        <v>305085.87</v>
      </c>
      <c r="M49" s="276"/>
      <c r="N49" s="276"/>
      <c r="O49" s="281">
        <v>8000</v>
      </c>
      <c r="P49" s="281">
        <v>41180.839999999997</v>
      </c>
      <c r="Q49" s="281"/>
      <c r="R49" s="281"/>
      <c r="S49" s="276"/>
      <c r="T49" s="276"/>
      <c r="U49" s="276">
        <v>111445</v>
      </c>
      <c r="V49" s="276">
        <v>1877057.75</v>
      </c>
      <c r="W49" s="54">
        <v>965112.55</v>
      </c>
      <c r="X49" s="54"/>
      <c r="Y49" s="54">
        <v>1041.6099999999999</v>
      </c>
      <c r="Z49" s="54"/>
      <c r="AA49" s="54">
        <v>1060487.3</v>
      </c>
      <c r="AB49" s="54"/>
      <c r="AC49" s="54">
        <v>88380</v>
      </c>
      <c r="AD49" s="275">
        <v>1265027.3</v>
      </c>
      <c r="AE49" s="275"/>
      <c r="AF49" s="275"/>
      <c r="AG49" s="275"/>
      <c r="AH49" s="275">
        <v>854090.55</v>
      </c>
      <c r="AI49" s="275">
        <v>146316.89000000001</v>
      </c>
      <c r="AJ49" s="275"/>
      <c r="AK49" s="275"/>
      <c r="AL49" s="275"/>
      <c r="AM49" s="85">
        <f t="shared" si="1"/>
        <v>751834.93</v>
      </c>
      <c r="AN49" s="21">
        <f t="shared" si="2"/>
        <v>49180.84</v>
      </c>
      <c r="AO49" s="86">
        <f t="shared" si="3"/>
        <v>702654.09000000008</v>
      </c>
      <c r="AP49" s="24">
        <f t="shared" si="4"/>
        <v>2115021.46</v>
      </c>
      <c r="AQ49" s="25">
        <f t="shared" si="5"/>
        <v>2265434.7400000002</v>
      </c>
      <c r="AR49" s="16">
        <f t="shared" si="6"/>
        <v>-150413.28000000026</v>
      </c>
    </row>
    <row r="50" spans="1:44" ht="15" thickBot="1" x14ac:dyDescent="0.25">
      <c r="A50" s="62" t="s">
        <v>31</v>
      </c>
      <c r="B50" s="62" t="s">
        <v>32</v>
      </c>
      <c r="C50" s="88">
        <v>3287</v>
      </c>
      <c r="D50" s="89" t="s">
        <v>857</v>
      </c>
      <c r="E50" s="276" t="s">
        <v>1637</v>
      </c>
      <c r="F50" s="280">
        <v>38013.86</v>
      </c>
      <c r="G50" s="280">
        <v>155359.04999999999</v>
      </c>
      <c r="H50" s="280">
        <v>76530.63</v>
      </c>
      <c r="I50" s="280"/>
      <c r="J50" s="276"/>
      <c r="K50" s="276">
        <v>502608.6</v>
      </c>
      <c r="L50" s="276">
        <v>395621.22</v>
      </c>
      <c r="M50" s="276"/>
      <c r="N50" s="276"/>
      <c r="O50" s="281">
        <v>0</v>
      </c>
      <c r="P50" s="281">
        <v>28382</v>
      </c>
      <c r="Q50" s="281"/>
      <c r="R50" s="281"/>
      <c r="S50" s="276"/>
      <c r="T50" s="276"/>
      <c r="U50" s="276">
        <v>-1295727.72</v>
      </c>
      <c r="V50" s="276">
        <v>2506199.65</v>
      </c>
      <c r="W50" s="54">
        <v>870398.76</v>
      </c>
      <c r="X50" s="54"/>
      <c r="Y50" s="54">
        <v>150.06</v>
      </c>
      <c r="Z50" s="54"/>
      <c r="AA50" s="54">
        <v>1914817.8</v>
      </c>
      <c r="AB50" s="54"/>
      <c r="AC50" s="54">
        <v>84420</v>
      </c>
      <c r="AD50" s="275">
        <v>2220419.7999999998</v>
      </c>
      <c r="AE50" s="275"/>
      <c r="AF50" s="275"/>
      <c r="AG50" s="275"/>
      <c r="AH50" s="275">
        <v>538693.43999999994</v>
      </c>
      <c r="AI50" s="275">
        <v>171925.95</v>
      </c>
      <c r="AJ50" s="275"/>
      <c r="AK50" s="275"/>
      <c r="AL50" s="275"/>
      <c r="AM50" s="85">
        <f t="shared" si="1"/>
        <v>269903.53999999998</v>
      </c>
      <c r="AN50" s="21">
        <f t="shared" si="2"/>
        <v>28382</v>
      </c>
      <c r="AO50" s="86">
        <f t="shared" si="3"/>
        <v>241521.53999999998</v>
      </c>
      <c r="AP50" s="24">
        <f t="shared" si="4"/>
        <v>2869786.62</v>
      </c>
      <c r="AQ50" s="25">
        <f t="shared" si="5"/>
        <v>2931039.19</v>
      </c>
      <c r="AR50" s="16">
        <f t="shared" si="6"/>
        <v>-61252.569999999832</v>
      </c>
    </row>
    <row r="51" spans="1:44" s="75" customFormat="1" ht="15" thickBot="1" x14ac:dyDescent="0.25">
      <c r="A51" s="272" t="s">
        <v>31</v>
      </c>
      <c r="B51" s="272" t="s">
        <v>32</v>
      </c>
      <c r="C51" s="109">
        <v>2936</v>
      </c>
      <c r="D51" s="110" t="s">
        <v>858</v>
      </c>
      <c r="E51" s="276" t="s">
        <v>1638</v>
      </c>
      <c r="F51" s="280">
        <v>238812.58</v>
      </c>
      <c r="G51" s="280">
        <v>22584.240000000002</v>
      </c>
      <c r="H51" s="280">
        <v>85431.35</v>
      </c>
      <c r="I51" s="280"/>
      <c r="J51" s="276"/>
      <c r="K51" s="276">
        <v>69614.13</v>
      </c>
      <c r="L51" s="276">
        <v>83882.63</v>
      </c>
      <c r="M51" s="276"/>
      <c r="N51" s="276"/>
      <c r="O51" s="281">
        <v>9200</v>
      </c>
      <c r="P51" s="281">
        <v>94828.66</v>
      </c>
      <c r="Q51" s="281"/>
      <c r="R51" s="281"/>
      <c r="S51" s="276"/>
      <c r="T51" s="276"/>
      <c r="U51" s="276">
        <v>44833.36</v>
      </c>
      <c r="V51" s="276">
        <v>1840660.03</v>
      </c>
      <c r="W51" s="54">
        <v>782054.5</v>
      </c>
      <c r="X51" s="54">
        <v>88180</v>
      </c>
      <c r="Y51" s="54"/>
      <c r="Z51" s="54"/>
      <c r="AA51" s="54">
        <v>1014246</v>
      </c>
      <c r="AB51" s="54"/>
      <c r="AC51" s="54">
        <v>113944</v>
      </c>
      <c r="AD51" s="275">
        <v>1312528</v>
      </c>
      <c r="AE51" s="275"/>
      <c r="AF51" s="275"/>
      <c r="AG51" s="275"/>
      <c r="AH51" s="275">
        <v>487989.85</v>
      </c>
      <c r="AI51" s="275">
        <v>152917.63</v>
      </c>
      <c r="AJ51" s="275"/>
      <c r="AK51" s="275"/>
      <c r="AL51" s="275"/>
      <c r="AM51" s="85">
        <f t="shared" si="1"/>
        <v>346828.17</v>
      </c>
      <c r="AN51" s="21">
        <f t="shared" si="2"/>
        <v>104028.66</v>
      </c>
      <c r="AO51" s="86">
        <f t="shared" si="3"/>
        <v>242799.50999999998</v>
      </c>
      <c r="AP51" s="24">
        <f t="shared" si="4"/>
        <v>1998424.5</v>
      </c>
      <c r="AQ51" s="25">
        <f t="shared" si="5"/>
        <v>1953435.48</v>
      </c>
      <c r="AR51" s="111">
        <f t="shared" si="6"/>
        <v>44989.020000000019</v>
      </c>
    </row>
    <row r="52" spans="1:44" s="75" customFormat="1" ht="15" thickBot="1" x14ac:dyDescent="0.25">
      <c r="A52" s="272" t="s">
        <v>31</v>
      </c>
      <c r="B52" s="272" t="s">
        <v>32</v>
      </c>
      <c r="C52" s="109">
        <v>2495</v>
      </c>
      <c r="D52" s="110" t="s">
        <v>859</v>
      </c>
      <c r="E52" s="276" t="s">
        <v>1639</v>
      </c>
      <c r="F52" s="280">
        <v>140191.31</v>
      </c>
      <c r="G52" s="280">
        <v>51662.98</v>
      </c>
      <c r="H52" s="280">
        <v>112192.85</v>
      </c>
      <c r="I52" s="280"/>
      <c r="J52" s="276"/>
      <c r="K52" s="276">
        <v>769272.9</v>
      </c>
      <c r="L52" s="276">
        <v>255202.32</v>
      </c>
      <c r="M52" s="276"/>
      <c r="N52" s="276"/>
      <c r="O52" s="281">
        <v>11972</v>
      </c>
      <c r="P52" s="281">
        <v>31550</v>
      </c>
      <c r="Q52" s="281"/>
      <c r="R52" s="281"/>
      <c r="S52" s="276"/>
      <c r="T52" s="276">
        <v>-575.30999999999995</v>
      </c>
      <c r="U52" s="276">
        <v>-355164.49</v>
      </c>
      <c r="V52" s="276">
        <v>1821817.03</v>
      </c>
      <c r="W52" s="54">
        <v>994645.93</v>
      </c>
      <c r="X52" s="54"/>
      <c r="Y52" s="54">
        <v>387.53</v>
      </c>
      <c r="Z52" s="54"/>
      <c r="AA52" s="54">
        <v>1608525.5</v>
      </c>
      <c r="AB52" s="54"/>
      <c r="AC52" s="54">
        <v>162820</v>
      </c>
      <c r="AD52" s="275">
        <v>2146730.5</v>
      </c>
      <c r="AE52" s="275"/>
      <c r="AF52" s="275">
        <v>7800</v>
      </c>
      <c r="AG52" s="275"/>
      <c r="AH52" s="275">
        <v>694728.95</v>
      </c>
      <c r="AI52" s="275">
        <v>55231.38</v>
      </c>
      <c r="AJ52" s="275"/>
      <c r="AK52" s="275"/>
      <c r="AL52" s="275"/>
      <c r="AM52" s="85">
        <f t="shared" si="1"/>
        <v>304047.14</v>
      </c>
      <c r="AN52" s="21">
        <f t="shared" si="2"/>
        <v>43522</v>
      </c>
      <c r="AO52" s="86">
        <f t="shared" si="3"/>
        <v>260525.14</v>
      </c>
      <c r="AP52" s="24">
        <f t="shared" si="4"/>
        <v>2766378.96</v>
      </c>
      <c r="AQ52" s="25">
        <f t="shared" si="5"/>
        <v>2904490.83</v>
      </c>
      <c r="AR52" s="111">
        <f t="shared" si="6"/>
        <v>-138111.87000000011</v>
      </c>
    </row>
    <row r="53" spans="1:44" s="75" customFormat="1" ht="15" thickBot="1" x14ac:dyDescent="0.25">
      <c r="A53" s="272" t="s">
        <v>31</v>
      </c>
      <c r="B53" s="272" t="s">
        <v>32</v>
      </c>
      <c r="C53" s="109">
        <v>5264</v>
      </c>
      <c r="D53" s="110" t="s">
        <v>860</v>
      </c>
      <c r="E53" s="276" t="s">
        <v>1640</v>
      </c>
      <c r="F53" s="280">
        <v>504164.61</v>
      </c>
      <c r="G53" s="280">
        <v>207536.4</v>
      </c>
      <c r="H53" s="280">
        <v>559715.88</v>
      </c>
      <c r="I53" s="280"/>
      <c r="J53" s="276"/>
      <c r="K53" s="276">
        <v>577730.87</v>
      </c>
      <c r="L53" s="276">
        <v>508318.46</v>
      </c>
      <c r="M53" s="276"/>
      <c r="N53" s="276"/>
      <c r="O53" s="281">
        <v>44800</v>
      </c>
      <c r="P53" s="281">
        <v>349417.42</v>
      </c>
      <c r="Q53" s="281"/>
      <c r="R53" s="281"/>
      <c r="S53" s="276"/>
      <c r="T53" s="276"/>
      <c r="U53" s="276">
        <v>-4978786.1500000004</v>
      </c>
      <c r="V53" s="276">
        <v>1102265.42</v>
      </c>
      <c r="W53" s="54">
        <v>327707.58</v>
      </c>
      <c r="X53" s="54"/>
      <c r="Y53" s="54"/>
      <c r="Z53" s="54"/>
      <c r="AA53" s="54">
        <v>1431801</v>
      </c>
      <c r="AB53" s="54"/>
      <c r="AC53" s="54">
        <v>209600</v>
      </c>
      <c r="AD53" s="275">
        <v>2336111</v>
      </c>
      <c r="AE53" s="275"/>
      <c r="AF53" s="275"/>
      <c r="AG53" s="275"/>
      <c r="AH53" s="275">
        <v>925551.87</v>
      </c>
      <c r="AI53" s="275">
        <v>185865.76</v>
      </c>
      <c r="AJ53" s="275"/>
      <c r="AK53" s="275">
        <v>34397</v>
      </c>
      <c r="AL53" s="275">
        <v>3042</v>
      </c>
      <c r="AM53" s="85">
        <f t="shared" si="1"/>
        <v>1271416.8900000001</v>
      </c>
      <c r="AN53" s="21">
        <f t="shared" si="2"/>
        <v>394217.42</v>
      </c>
      <c r="AO53" s="86">
        <f t="shared" si="3"/>
        <v>877199.4700000002</v>
      </c>
      <c r="AP53" s="24">
        <f t="shared" si="4"/>
        <v>1969108.58</v>
      </c>
      <c r="AQ53" s="25">
        <f t="shared" si="5"/>
        <v>3484967.63</v>
      </c>
      <c r="AR53" s="111">
        <f t="shared" si="6"/>
        <v>-1515859.0499999998</v>
      </c>
    </row>
    <row r="54" spans="1:44" ht="15" thickBot="1" x14ac:dyDescent="0.25">
      <c r="A54" s="62" t="s">
        <v>31</v>
      </c>
      <c r="B54" s="62" t="s">
        <v>32</v>
      </c>
      <c r="C54" s="88">
        <v>2213</v>
      </c>
      <c r="D54" s="89" t="s">
        <v>861</v>
      </c>
      <c r="E54" s="276" t="s">
        <v>1641</v>
      </c>
      <c r="F54" s="280">
        <v>467502.3</v>
      </c>
      <c r="G54" s="280">
        <v>162744.12</v>
      </c>
      <c r="H54" s="280">
        <v>82001.84</v>
      </c>
      <c r="I54" s="280"/>
      <c r="J54" s="276"/>
      <c r="K54" s="276">
        <v>155416.15</v>
      </c>
      <c r="L54" s="276">
        <v>173890.66</v>
      </c>
      <c r="M54" s="276"/>
      <c r="N54" s="276"/>
      <c r="O54" s="281">
        <v>0</v>
      </c>
      <c r="P54" s="281">
        <v>28140</v>
      </c>
      <c r="Q54" s="281"/>
      <c r="R54" s="281"/>
      <c r="S54" s="276"/>
      <c r="T54" s="276"/>
      <c r="U54" s="276">
        <v>-1146610.02</v>
      </c>
      <c r="V54" s="276">
        <v>2172216.88</v>
      </c>
      <c r="W54" s="54">
        <v>776907.4</v>
      </c>
      <c r="X54" s="54">
        <v>133900</v>
      </c>
      <c r="Y54" s="54">
        <v>952.99</v>
      </c>
      <c r="Z54" s="54"/>
      <c r="AA54" s="54">
        <v>836835</v>
      </c>
      <c r="AB54" s="54"/>
      <c r="AC54" s="54">
        <v>87700</v>
      </c>
      <c r="AD54" s="275">
        <v>1084175</v>
      </c>
      <c r="AE54" s="275"/>
      <c r="AF54" s="275"/>
      <c r="AG54" s="275"/>
      <c r="AH54" s="275">
        <v>605447.48</v>
      </c>
      <c r="AI54" s="275">
        <v>60676.7</v>
      </c>
      <c r="AJ54" s="275"/>
      <c r="AK54" s="275"/>
      <c r="AL54" s="275"/>
      <c r="AM54" s="85">
        <f t="shared" si="1"/>
        <v>712248.25999999989</v>
      </c>
      <c r="AN54" s="21">
        <f t="shared" si="2"/>
        <v>28140</v>
      </c>
      <c r="AO54" s="86">
        <f t="shared" si="3"/>
        <v>684108.25999999989</v>
      </c>
      <c r="AP54" s="24">
        <f t="shared" si="4"/>
        <v>1836295.3900000001</v>
      </c>
      <c r="AQ54" s="25">
        <f t="shared" si="5"/>
        <v>1750299.18</v>
      </c>
      <c r="AR54" s="16">
        <f t="shared" si="6"/>
        <v>85996.210000000196</v>
      </c>
    </row>
    <row r="55" spans="1:44" ht="15" thickBot="1" x14ac:dyDescent="0.25">
      <c r="A55" s="62" t="s">
        <v>31</v>
      </c>
      <c r="B55" s="62" t="s">
        <v>32</v>
      </c>
      <c r="C55" s="88">
        <v>2562</v>
      </c>
      <c r="D55" s="89" t="s">
        <v>862</v>
      </c>
      <c r="E55" s="276" t="s">
        <v>1642</v>
      </c>
      <c r="F55" s="280">
        <v>136202.32</v>
      </c>
      <c r="G55" s="280">
        <v>88035.56</v>
      </c>
      <c r="H55" s="280">
        <v>50294.94</v>
      </c>
      <c r="I55" s="280"/>
      <c r="J55" s="276"/>
      <c r="K55" s="276">
        <v>1254293.24</v>
      </c>
      <c r="L55" s="276">
        <v>646611.22</v>
      </c>
      <c r="M55" s="276"/>
      <c r="N55" s="276"/>
      <c r="O55" s="281"/>
      <c r="P55" s="281"/>
      <c r="Q55" s="281"/>
      <c r="R55" s="281"/>
      <c r="S55" s="276"/>
      <c r="T55" s="276"/>
      <c r="U55" s="276"/>
      <c r="V55" s="276">
        <v>1936400.69</v>
      </c>
      <c r="W55" s="54">
        <v>580792.88</v>
      </c>
      <c r="X55" s="54">
        <v>77460</v>
      </c>
      <c r="Y55" s="54">
        <v>0.9</v>
      </c>
      <c r="Z55" s="54"/>
      <c r="AA55" s="54">
        <v>946920</v>
      </c>
      <c r="AB55" s="54"/>
      <c r="AC55" s="54">
        <v>73600</v>
      </c>
      <c r="AD55" s="275">
        <v>1145640</v>
      </c>
      <c r="AE55" s="275"/>
      <c r="AF55" s="275"/>
      <c r="AG55" s="275"/>
      <c r="AH55" s="275">
        <v>366173.87</v>
      </c>
      <c r="AI55" s="275">
        <v>72386.179999999993</v>
      </c>
      <c r="AJ55" s="275"/>
      <c r="AK55" s="275"/>
      <c r="AL55" s="275"/>
      <c r="AM55" s="85">
        <f t="shared" si="1"/>
        <v>274532.82</v>
      </c>
      <c r="AN55" s="21">
        <f t="shared" si="2"/>
        <v>0</v>
      </c>
      <c r="AO55" s="86">
        <f t="shared" si="3"/>
        <v>274532.82</v>
      </c>
      <c r="AP55" s="24">
        <f t="shared" si="4"/>
        <v>1678773.78</v>
      </c>
      <c r="AQ55" s="25">
        <f t="shared" si="5"/>
        <v>1584200.05</v>
      </c>
      <c r="AR55" s="16">
        <f t="shared" si="6"/>
        <v>94573.729999999981</v>
      </c>
    </row>
    <row r="56" spans="1:44" s="75" customFormat="1" ht="15" thickBot="1" x14ac:dyDescent="0.25">
      <c r="A56" s="272" t="s">
        <v>31</v>
      </c>
      <c r="B56" s="272" t="s">
        <v>32</v>
      </c>
      <c r="C56" s="109">
        <v>7114</v>
      </c>
      <c r="D56" s="110" t="s">
        <v>863</v>
      </c>
      <c r="E56" s="276" t="s">
        <v>1643</v>
      </c>
      <c r="F56" s="280">
        <v>142205.64000000001</v>
      </c>
      <c r="G56" s="280">
        <v>47437.52</v>
      </c>
      <c r="H56" s="280">
        <v>257572.21</v>
      </c>
      <c r="I56" s="280"/>
      <c r="J56" s="276"/>
      <c r="K56" s="276">
        <v>49837.440000000002</v>
      </c>
      <c r="L56" s="276">
        <v>241134.06</v>
      </c>
      <c r="M56" s="276"/>
      <c r="N56" s="276"/>
      <c r="O56" s="281">
        <v>6000</v>
      </c>
      <c r="P56" s="281">
        <v>54417.02</v>
      </c>
      <c r="Q56" s="281"/>
      <c r="R56" s="281"/>
      <c r="S56" s="276"/>
      <c r="T56" s="276"/>
      <c r="U56" s="276">
        <v>139251.15</v>
      </c>
      <c r="V56" s="276">
        <v>1262941.0900000001</v>
      </c>
      <c r="W56" s="54">
        <v>1443808.29</v>
      </c>
      <c r="X56" s="54">
        <v>31200</v>
      </c>
      <c r="Y56" s="54">
        <v>279.68</v>
      </c>
      <c r="Z56" s="54"/>
      <c r="AA56" s="54">
        <v>2018814</v>
      </c>
      <c r="AB56" s="54"/>
      <c r="AC56" s="54">
        <v>172200</v>
      </c>
      <c r="AD56" s="275">
        <v>2748024</v>
      </c>
      <c r="AE56" s="275"/>
      <c r="AF56" s="275"/>
      <c r="AG56" s="275"/>
      <c r="AH56" s="275">
        <v>746879.34</v>
      </c>
      <c r="AI56" s="275">
        <v>74770.09</v>
      </c>
      <c r="AJ56" s="275"/>
      <c r="AK56" s="275"/>
      <c r="AL56" s="275"/>
      <c r="AM56" s="85">
        <f t="shared" si="1"/>
        <v>447215.37</v>
      </c>
      <c r="AN56" s="21">
        <f t="shared" si="2"/>
        <v>60417.02</v>
      </c>
      <c r="AO56" s="86">
        <f t="shared" si="3"/>
        <v>386798.35</v>
      </c>
      <c r="AP56" s="24">
        <f t="shared" si="4"/>
        <v>3666301.9699999997</v>
      </c>
      <c r="AQ56" s="25">
        <f t="shared" si="5"/>
        <v>3569673.4299999997</v>
      </c>
      <c r="AR56" s="111">
        <f t="shared" si="6"/>
        <v>96628.540000000037</v>
      </c>
    </row>
    <row r="57" spans="1:44" ht="15" thickBot="1" x14ac:dyDescent="0.25">
      <c r="A57" s="62" t="s">
        <v>31</v>
      </c>
      <c r="B57" s="62" t="s">
        <v>32</v>
      </c>
      <c r="C57" s="88">
        <v>6804</v>
      </c>
      <c r="D57" s="89" t="s">
        <v>864</v>
      </c>
      <c r="E57" s="276" t="s">
        <v>1779</v>
      </c>
      <c r="F57" s="280">
        <v>299717.08</v>
      </c>
      <c r="G57" s="280">
        <v>49020.75</v>
      </c>
      <c r="H57" s="280">
        <v>112263</v>
      </c>
      <c r="I57" s="280"/>
      <c r="J57" s="276"/>
      <c r="K57" s="276">
        <v>604817.72</v>
      </c>
      <c r="L57" s="276">
        <v>635150.87</v>
      </c>
      <c r="M57" s="276"/>
      <c r="N57" s="276"/>
      <c r="O57" s="281">
        <v>7800</v>
      </c>
      <c r="P57" s="281">
        <v>43000</v>
      </c>
      <c r="Q57" s="281"/>
      <c r="R57" s="281"/>
      <c r="S57" s="276">
        <v>5220</v>
      </c>
      <c r="T57" s="276"/>
      <c r="U57" s="276">
        <v>161727</v>
      </c>
      <c r="V57" s="276">
        <v>2033596.36</v>
      </c>
      <c r="W57" s="54">
        <v>1348435.02</v>
      </c>
      <c r="X57" s="54">
        <v>52000</v>
      </c>
      <c r="Y57" s="54">
        <v>455.24</v>
      </c>
      <c r="Z57" s="54"/>
      <c r="AA57" s="54">
        <v>1502232</v>
      </c>
      <c r="AB57" s="54"/>
      <c r="AC57" s="54">
        <v>286020</v>
      </c>
      <c r="AD57" s="275">
        <v>2101087</v>
      </c>
      <c r="AE57" s="275"/>
      <c r="AF57" s="275"/>
      <c r="AG57" s="275"/>
      <c r="AH57" s="275">
        <v>936335.37</v>
      </c>
      <c r="AI57" s="275">
        <v>96548.7</v>
      </c>
      <c r="AJ57" s="275"/>
      <c r="AK57" s="275"/>
      <c r="AL57" s="275"/>
      <c r="AM57" s="85">
        <f t="shared" si="1"/>
        <v>461000.83</v>
      </c>
      <c r="AN57" s="21">
        <f t="shared" si="2"/>
        <v>50800</v>
      </c>
      <c r="AO57" s="86">
        <f t="shared" si="3"/>
        <v>410200.83</v>
      </c>
      <c r="AP57" s="24">
        <f t="shared" si="4"/>
        <v>3189142.26</v>
      </c>
      <c r="AQ57" s="25">
        <f t="shared" si="5"/>
        <v>3133971.0700000003</v>
      </c>
      <c r="AR57" s="16">
        <f t="shared" si="6"/>
        <v>55171.189999999478</v>
      </c>
    </row>
    <row r="58" spans="1:44" s="75" customFormat="1" ht="15" thickBot="1" x14ac:dyDescent="0.25">
      <c r="A58" s="272" t="s">
        <v>31</v>
      </c>
      <c r="B58" s="272" t="s">
        <v>32</v>
      </c>
      <c r="C58" s="109">
        <v>3739</v>
      </c>
      <c r="D58" s="110" t="s">
        <v>865</v>
      </c>
      <c r="E58" s="276" t="s">
        <v>1780</v>
      </c>
      <c r="F58" s="280">
        <v>144432.68</v>
      </c>
      <c r="G58" s="280">
        <v>114644.41</v>
      </c>
      <c r="H58" s="280">
        <v>278524.65999999997</v>
      </c>
      <c r="I58" s="280"/>
      <c r="J58" s="276"/>
      <c r="K58" s="276">
        <v>757361.63</v>
      </c>
      <c r="L58" s="276">
        <v>234401.15</v>
      </c>
      <c r="M58" s="276"/>
      <c r="N58" s="276"/>
      <c r="O58" s="281">
        <v>0</v>
      </c>
      <c r="P58" s="281">
        <v>23400</v>
      </c>
      <c r="Q58" s="281"/>
      <c r="R58" s="281"/>
      <c r="S58" s="276"/>
      <c r="T58" s="276"/>
      <c r="U58" s="276">
        <v>27173.14</v>
      </c>
      <c r="V58" s="276">
        <v>2378594.3199999998</v>
      </c>
      <c r="W58" s="54">
        <v>1499237.73</v>
      </c>
      <c r="X58" s="54">
        <v>232000</v>
      </c>
      <c r="Y58" s="54">
        <v>201.7</v>
      </c>
      <c r="Z58" s="54"/>
      <c r="AA58" s="54">
        <v>1200087</v>
      </c>
      <c r="AB58" s="54"/>
      <c r="AC58" s="54">
        <v>115220</v>
      </c>
      <c r="AD58" s="275">
        <v>1641049</v>
      </c>
      <c r="AE58" s="275"/>
      <c r="AF58" s="275">
        <v>4415</v>
      </c>
      <c r="AG58" s="275"/>
      <c r="AH58" s="275">
        <v>1022083.71</v>
      </c>
      <c r="AI58" s="275">
        <v>231502.38</v>
      </c>
      <c r="AJ58" s="275"/>
      <c r="AK58" s="275"/>
      <c r="AL58" s="275"/>
      <c r="AM58" s="85">
        <f t="shared" si="1"/>
        <v>537601.75</v>
      </c>
      <c r="AN58" s="21">
        <f t="shared" si="2"/>
        <v>23400</v>
      </c>
      <c r="AO58" s="86">
        <f t="shared" si="3"/>
        <v>514201.75</v>
      </c>
      <c r="AP58" s="24">
        <f t="shared" si="4"/>
        <v>3046746.4299999997</v>
      </c>
      <c r="AQ58" s="25">
        <f t="shared" si="5"/>
        <v>2899050.09</v>
      </c>
      <c r="AR58" s="111">
        <f t="shared" si="6"/>
        <v>147696.33999999985</v>
      </c>
    </row>
    <row r="59" spans="1:44" s="75" customFormat="1" ht="15" thickBot="1" x14ac:dyDescent="0.25">
      <c r="A59" s="272" t="s">
        <v>31</v>
      </c>
      <c r="B59" s="272" t="s">
        <v>32</v>
      </c>
      <c r="C59" s="109">
        <v>2743</v>
      </c>
      <c r="D59" s="110" t="s">
        <v>866</v>
      </c>
      <c r="E59" s="276" t="s">
        <v>1781</v>
      </c>
      <c r="F59" s="280">
        <v>218557.75</v>
      </c>
      <c r="G59" s="280">
        <v>72693.05</v>
      </c>
      <c r="H59" s="280">
        <v>148977.99</v>
      </c>
      <c r="I59" s="280"/>
      <c r="J59" s="276"/>
      <c r="K59" s="276">
        <v>1690481.61</v>
      </c>
      <c r="L59" s="276">
        <v>490004.93</v>
      </c>
      <c r="M59" s="276"/>
      <c r="N59" s="276"/>
      <c r="O59" s="281">
        <v>4000</v>
      </c>
      <c r="P59" s="281">
        <v>63612.6</v>
      </c>
      <c r="Q59" s="281"/>
      <c r="R59" s="281"/>
      <c r="S59" s="276"/>
      <c r="T59" s="276"/>
      <c r="U59" s="276"/>
      <c r="V59" s="276">
        <v>2522084.4900000002</v>
      </c>
      <c r="W59" s="54">
        <v>1246973.98</v>
      </c>
      <c r="X59" s="54"/>
      <c r="Y59" s="54">
        <v>206.84</v>
      </c>
      <c r="Z59" s="54"/>
      <c r="AA59" s="54">
        <v>1063377</v>
      </c>
      <c r="AB59" s="54"/>
      <c r="AC59" s="54">
        <v>148800</v>
      </c>
      <c r="AD59" s="275">
        <v>1515529</v>
      </c>
      <c r="AE59" s="275"/>
      <c r="AF59" s="275"/>
      <c r="AG59" s="275"/>
      <c r="AH59" s="275">
        <v>541653.86</v>
      </c>
      <c r="AI59" s="275">
        <v>49826.400000000001</v>
      </c>
      <c r="AJ59" s="275"/>
      <c r="AK59" s="275"/>
      <c r="AL59" s="275"/>
      <c r="AM59" s="85">
        <f t="shared" si="1"/>
        <v>440228.79</v>
      </c>
      <c r="AN59" s="21">
        <f t="shared" si="2"/>
        <v>67612.600000000006</v>
      </c>
      <c r="AO59" s="86">
        <f t="shared" si="3"/>
        <v>372616.18999999994</v>
      </c>
      <c r="AP59" s="24">
        <f t="shared" si="4"/>
        <v>2459357.8200000003</v>
      </c>
      <c r="AQ59" s="25">
        <f t="shared" si="5"/>
        <v>2107009.2599999998</v>
      </c>
      <c r="AR59" s="111">
        <f t="shared" si="6"/>
        <v>352348.56000000052</v>
      </c>
    </row>
    <row r="60" spans="1:44" ht="15" thickBot="1" x14ac:dyDescent="0.25">
      <c r="A60" s="62" t="s">
        <v>33</v>
      </c>
      <c r="B60" s="62" t="s">
        <v>34</v>
      </c>
      <c r="C60" s="88">
        <v>4721</v>
      </c>
      <c r="D60" s="89" t="s">
        <v>867</v>
      </c>
      <c r="E60" s="276" t="s">
        <v>1644</v>
      </c>
      <c r="F60" s="280">
        <v>1015560.92</v>
      </c>
      <c r="G60" s="280">
        <v>174934.3</v>
      </c>
      <c r="H60" s="280">
        <v>72054.679999999993</v>
      </c>
      <c r="I60" s="280"/>
      <c r="J60" s="276"/>
      <c r="K60" s="276">
        <v>390437.06</v>
      </c>
      <c r="L60" s="276">
        <v>562488.39</v>
      </c>
      <c r="M60" s="276"/>
      <c r="N60" s="276"/>
      <c r="O60" s="281">
        <v>1360</v>
      </c>
      <c r="P60" s="281">
        <v>105953</v>
      </c>
      <c r="Q60" s="281"/>
      <c r="R60" s="281">
        <v>15</v>
      </c>
      <c r="S60" s="276"/>
      <c r="T60" s="276">
        <v>-257111.57</v>
      </c>
      <c r="U60" s="276">
        <v>120636.95</v>
      </c>
      <c r="V60" s="276">
        <v>2222830.3199999998</v>
      </c>
      <c r="W60" s="54">
        <v>1474586.97</v>
      </c>
      <c r="X60" s="54"/>
      <c r="Y60" s="54">
        <v>2151.1999999999998</v>
      </c>
      <c r="Z60" s="54"/>
      <c r="AA60" s="54">
        <v>871914.5</v>
      </c>
      <c r="AB60" s="54"/>
      <c r="AC60" s="54">
        <v>42000</v>
      </c>
      <c r="AD60" s="275">
        <v>1344009.5</v>
      </c>
      <c r="AE60" s="275"/>
      <c r="AF60" s="275"/>
      <c r="AG60" s="275"/>
      <c r="AH60" s="275">
        <v>741022.4</v>
      </c>
      <c r="AI60" s="275">
        <v>170854.12</v>
      </c>
      <c r="AJ60" s="275"/>
      <c r="AK60" s="275"/>
      <c r="AL60" s="275">
        <v>11521</v>
      </c>
      <c r="AM60" s="85">
        <f t="shared" si="1"/>
        <v>1262549.8999999999</v>
      </c>
      <c r="AN60" s="21">
        <f t="shared" si="2"/>
        <v>107328</v>
      </c>
      <c r="AO60" s="86">
        <f t="shared" si="3"/>
        <v>1155221.8999999999</v>
      </c>
      <c r="AP60" s="24">
        <f t="shared" si="4"/>
        <v>2390652.67</v>
      </c>
      <c r="AQ60" s="25">
        <f t="shared" si="5"/>
        <v>2267407.02</v>
      </c>
      <c r="AR60" s="16">
        <f t="shared" si="6"/>
        <v>123245.64999999991</v>
      </c>
    </row>
    <row r="61" spans="1:44" ht="15" thickBot="1" x14ac:dyDescent="0.25">
      <c r="A61" s="62" t="s">
        <v>33</v>
      </c>
      <c r="B61" s="62" t="s">
        <v>34</v>
      </c>
      <c r="C61" s="88">
        <v>8384</v>
      </c>
      <c r="D61" s="89" t="s">
        <v>868</v>
      </c>
      <c r="E61" s="276" t="s">
        <v>1645</v>
      </c>
      <c r="F61" s="280">
        <v>1429516.74</v>
      </c>
      <c r="G61" s="280">
        <v>172104.25</v>
      </c>
      <c r="H61" s="280">
        <v>217318.66</v>
      </c>
      <c r="I61" s="280"/>
      <c r="J61" s="276"/>
      <c r="K61" s="276">
        <v>2806328.2</v>
      </c>
      <c r="L61" s="276">
        <v>1502233.69</v>
      </c>
      <c r="M61" s="276"/>
      <c r="N61" s="276"/>
      <c r="O61" s="281">
        <v>11200</v>
      </c>
      <c r="P61" s="281">
        <v>407273.22</v>
      </c>
      <c r="Q61" s="281"/>
      <c r="R61" s="281">
        <v>8167.49</v>
      </c>
      <c r="S61" s="276"/>
      <c r="T61" s="276">
        <v>2261133.75</v>
      </c>
      <c r="U61" s="276">
        <v>3326.12</v>
      </c>
      <c r="V61" s="276">
        <v>3033155.83</v>
      </c>
      <c r="W61" s="54">
        <v>3168261.22</v>
      </c>
      <c r="X61" s="54">
        <v>636489</v>
      </c>
      <c r="Y61" s="54">
        <v>3320.87</v>
      </c>
      <c r="Z61" s="54"/>
      <c r="AA61" s="54">
        <v>2795625</v>
      </c>
      <c r="AB61" s="54"/>
      <c r="AC61" s="54">
        <v>382642</v>
      </c>
      <c r="AD61" s="275">
        <v>4056090.87</v>
      </c>
      <c r="AE61" s="275"/>
      <c r="AF61" s="275"/>
      <c r="AG61" s="275"/>
      <c r="AH61" s="275">
        <v>2349954.44</v>
      </c>
      <c r="AI61" s="275">
        <v>140092.65</v>
      </c>
      <c r="AJ61" s="275"/>
      <c r="AK61" s="275"/>
      <c r="AL61" s="275"/>
      <c r="AM61" s="85">
        <f t="shared" si="1"/>
        <v>1818939.65</v>
      </c>
      <c r="AN61" s="21">
        <f t="shared" si="2"/>
        <v>426640.70999999996</v>
      </c>
      <c r="AO61" s="86">
        <f t="shared" si="3"/>
        <v>1392298.94</v>
      </c>
      <c r="AP61" s="24">
        <f t="shared" si="4"/>
        <v>6986338.0899999999</v>
      </c>
      <c r="AQ61" s="25">
        <f t="shared" si="5"/>
        <v>6546137.9600000009</v>
      </c>
      <c r="AR61" s="16">
        <f t="shared" si="6"/>
        <v>440200.12999999896</v>
      </c>
    </row>
    <row r="62" spans="1:44" ht="15" thickBot="1" x14ac:dyDescent="0.25">
      <c r="A62" s="62" t="s">
        <v>33</v>
      </c>
      <c r="B62" s="62" t="s">
        <v>34</v>
      </c>
      <c r="C62" s="88">
        <v>4586</v>
      </c>
      <c r="D62" s="89" t="s">
        <v>869</v>
      </c>
      <c r="E62" s="276" t="s">
        <v>1646</v>
      </c>
      <c r="F62" s="280">
        <v>515117.63</v>
      </c>
      <c r="G62" s="280">
        <v>127500.77</v>
      </c>
      <c r="H62" s="280">
        <v>310710.99</v>
      </c>
      <c r="I62" s="280"/>
      <c r="J62" s="276"/>
      <c r="K62" s="276">
        <v>804510.3</v>
      </c>
      <c r="L62" s="276">
        <v>578930.97</v>
      </c>
      <c r="M62" s="276"/>
      <c r="N62" s="276"/>
      <c r="O62" s="281">
        <v>0</v>
      </c>
      <c r="P62" s="281">
        <v>318240.63</v>
      </c>
      <c r="Q62" s="281"/>
      <c r="R62" s="281">
        <v>30.5</v>
      </c>
      <c r="S62" s="276"/>
      <c r="T62" s="276">
        <v>-189848.3</v>
      </c>
      <c r="U62" s="276"/>
      <c r="V62" s="276">
        <v>2266667.36</v>
      </c>
      <c r="W62" s="54">
        <v>1661599.09</v>
      </c>
      <c r="X62" s="54"/>
      <c r="Y62" s="54">
        <v>1144.8800000000001</v>
      </c>
      <c r="Z62" s="54"/>
      <c r="AA62" s="54">
        <v>1454829</v>
      </c>
      <c r="AB62" s="54"/>
      <c r="AC62" s="54">
        <v>12000</v>
      </c>
      <c r="AD62" s="275">
        <v>1880605</v>
      </c>
      <c r="AE62" s="275"/>
      <c r="AF62" s="275"/>
      <c r="AG62" s="275"/>
      <c r="AH62" s="275">
        <v>889784.72</v>
      </c>
      <c r="AI62" s="275">
        <v>214282.78</v>
      </c>
      <c r="AJ62" s="275"/>
      <c r="AK62" s="275"/>
      <c r="AL62" s="275"/>
      <c r="AM62" s="85">
        <f t="shared" si="1"/>
        <v>953329.39</v>
      </c>
      <c r="AN62" s="21">
        <f t="shared" si="2"/>
        <v>318271.13</v>
      </c>
      <c r="AO62" s="86">
        <f t="shared" si="3"/>
        <v>635058.26</v>
      </c>
      <c r="AP62" s="24">
        <f t="shared" si="4"/>
        <v>3129572.9699999997</v>
      </c>
      <c r="AQ62" s="25">
        <f t="shared" si="5"/>
        <v>2984672.4999999995</v>
      </c>
      <c r="AR62" s="16">
        <f t="shared" si="6"/>
        <v>144900.4700000002</v>
      </c>
    </row>
    <row r="63" spans="1:44" ht="15" thickBot="1" x14ac:dyDescent="0.25">
      <c r="A63" s="62" t="s">
        <v>33</v>
      </c>
      <c r="B63" s="62" t="s">
        <v>34</v>
      </c>
      <c r="C63" s="88">
        <v>3004</v>
      </c>
      <c r="D63" s="89" t="s">
        <v>870</v>
      </c>
      <c r="E63" s="276" t="s">
        <v>1647</v>
      </c>
      <c r="F63" s="280">
        <v>576644.30000000005</v>
      </c>
      <c r="G63" s="280">
        <v>100648.22</v>
      </c>
      <c r="H63" s="280">
        <v>40757.29</v>
      </c>
      <c r="I63" s="280"/>
      <c r="J63" s="276"/>
      <c r="K63" s="276">
        <v>227974.35</v>
      </c>
      <c r="L63" s="276">
        <v>319044.03999999998</v>
      </c>
      <c r="M63" s="276"/>
      <c r="N63" s="276"/>
      <c r="O63" s="281">
        <v>3500</v>
      </c>
      <c r="P63" s="281">
        <v>32554.09</v>
      </c>
      <c r="Q63" s="281"/>
      <c r="R63" s="281">
        <v>2220.41</v>
      </c>
      <c r="S63" s="276"/>
      <c r="T63" s="276">
        <v>-666800.07999999996</v>
      </c>
      <c r="U63" s="276">
        <v>-10</v>
      </c>
      <c r="V63" s="276">
        <v>1987498.73</v>
      </c>
      <c r="W63" s="54">
        <v>1041385.62</v>
      </c>
      <c r="X63" s="54">
        <v>210000</v>
      </c>
      <c r="Y63" s="54">
        <v>1428.36</v>
      </c>
      <c r="Z63" s="54"/>
      <c r="AA63" s="54">
        <v>483701</v>
      </c>
      <c r="AB63" s="54"/>
      <c r="AC63" s="54">
        <v>270100</v>
      </c>
      <c r="AD63" s="275">
        <v>928461</v>
      </c>
      <c r="AE63" s="275"/>
      <c r="AF63" s="275"/>
      <c r="AG63" s="275"/>
      <c r="AH63" s="275">
        <v>869052.39</v>
      </c>
      <c r="AI63" s="275">
        <v>279762.53999999998</v>
      </c>
      <c r="AJ63" s="275"/>
      <c r="AK63" s="275"/>
      <c r="AL63" s="275">
        <v>6322</v>
      </c>
      <c r="AM63" s="85">
        <f t="shared" si="1"/>
        <v>718049.81</v>
      </c>
      <c r="AN63" s="21">
        <f t="shared" si="2"/>
        <v>38274.5</v>
      </c>
      <c r="AO63" s="86">
        <f t="shared" si="3"/>
        <v>679775.31</v>
      </c>
      <c r="AP63" s="24">
        <f t="shared" si="4"/>
        <v>2006614.9800000002</v>
      </c>
      <c r="AQ63" s="25">
        <f t="shared" si="5"/>
        <v>2083597.9300000002</v>
      </c>
      <c r="AR63" s="16">
        <f t="shared" si="6"/>
        <v>-76982.949999999953</v>
      </c>
    </row>
    <row r="64" spans="1:44" ht="15" thickBot="1" x14ac:dyDescent="0.25">
      <c r="A64" s="62" t="s">
        <v>33</v>
      </c>
      <c r="B64" s="62" t="s">
        <v>34</v>
      </c>
      <c r="C64" s="88">
        <v>7236</v>
      </c>
      <c r="D64" s="89" t="s">
        <v>871</v>
      </c>
      <c r="E64" s="276" t="s">
        <v>1648</v>
      </c>
      <c r="F64" s="280">
        <v>343907.51</v>
      </c>
      <c r="G64" s="280">
        <v>11600</v>
      </c>
      <c r="H64" s="280">
        <v>91071</v>
      </c>
      <c r="I64" s="280"/>
      <c r="J64" s="276"/>
      <c r="K64" s="276">
        <v>245301.19</v>
      </c>
      <c r="L64" s="276">
        <v>207864.32000000001</v>
      </c>
      <c r="M64" s="276"/>
      <c r="N64" s="276"/>
      <c r="O64" s="281">
        <v>4000</v>
      </c>
      <c r="P64" s="281">
        <v>193755.07</v>
      </c>
      <c r="Q64" s="281"/>
      <c r="R64" s="281">
        <v>113.07</v>
      </c>
      <c r="S64" s="276"/>
      <c r="T64" s="276">
        <v>1210641.8899999999</v>
      </c>
      <c r="U64" s="276">
        <v>22235.29</v>
      </c>
      <c r="V64" s="276">
        <v>132947.94</v>
      </c>
      <c r="W64" s="54">
        <v>1634346.46</v>
      </c>
      <c r="X64" s="54">
        <v>75000</v>
      </c>
      <c r="Y64" s="54">
        <v>1347.36</v>
      </c>
      <c r="Z64" s="54"/>
      <c r="AA64" s="54">
        <v>1154562</v>
      </c>
      <c r="AB64" s="54"/>
      <c r="AC64" s="54"/>
      <c r="AD64" s="275">
        <v>1915512</v>
      </c>
      <c r="AE64" s="275"/>
      <c r="AF64" s="275"/>
      <c r="AG64" s="275"/>
      <c r="AH64" s="275">
        <v>1103047.3500000001</v>
      </c>
      <c r="AI64" s="275">
        <v>131192.99</v>
      </c>
      <c r="AJ64" s="275"/>
      <c r="AK64" s="275"/>
      <c r="AL64" s="275">
        <v>89532.72</v>
      </c>
      <c r="AM64" s="85">
        <f t="shared" si="1"/>
        <v>446578.51</v>
      </c>
      <c r="AN64" s="21">
        <f t="shared" si="2"/>
        <v>197868.14</v>
      </c>
      <c r="AO64" s="86">
        <f t="shared" si="3"/>
        <v>248710.37</v>
      </c>
      <c r="AP64" s="24">
        <f t="shared" si="4"/>
        <v>2865255.8200000003</v>
      </c>
      <c r="AQ64" s="25">
        <f t="shared" si="5"/>
        <v>3239285.06</v>
      </c>
      <c r="AR64" s="16">
        <f t="shared" si="6"/>
        <v>-374029.23999999976</v>
      </c>
    </row>
    <row r="65" spans="1:44" ht="15" thickBot="1" x14ac:dyDescent="0.25">
      <c r="A65" s="62" t="s">
        <v>33</v>
      </c>
      <c r="B65" s="62" t="s">
        <v>34</v>
      </c>
      <c r="C65" s="88">
        <v>5706</v>
      </c>
      <c r="D65" s="89" t="s">
        <v>872</v>
      </c>
      <c r="E65" s="276" t="s">
        <v>1650</v>
      </c>
      <c r="F65" s="280">
        <v>549546.18999999994</v>
      </c>
      <c r="G65" s="280">
        <v>889366.13</v>
      </c>
      <c r="H65" s="280">
        <v>152876.62</v>
      </c>
      <c r="I65" s="280"/>
      <c r="J65" s="276"/>
      <c r="K65" s="276">
        <v>392156.17</v>
      </c>
      <c r="L65" s="276">
        <v>318526.17</v>
      </c>
      <c r="M65" s="276"/>
      <c r="N65" s="276"/>
      <c r="O65" s="281">
        <v>16080</v>
      </c>
      <c r="P65" s="281">
        <v>50134.97</v>
      </c>
      <c r="Q65" s="281"/>
      <c r="R65" s="281">
        <v>5320.09</v>
      </c>
      <c r="S65" s="276"/>
      <c r="T65" s="276">
        <v>159047.67999999999</v>
      </c>
      <c r="U65" s="276"/>
      <c r="V65" s="276">
        <v>2051588.88</v>
      </c>
      <c r="W65" s="54">
        <v>1768245.26</v>
      </c>
      <c r="X65" s="54">
        <v>177840</v>
      </c>
      <c r="Y65" s="54">
        <v>1099.52</v>
      </c>
      <c r="Z65" s="54"/>
      <c r="AA65" s="54">
        <v>1584400</v>
      </c>
      <c r="AB65" s="54"/>
      <c r="AC65" s="54">
        <v>208000</v>
      </c>
      <c r="AD65" s="275">
        <v>2487257.6</v>
      </c>
      <c r="AE65" s="275"/>
      <c r="AF65" s="275"/>
      <c r="AG65" s="275"/>
      <c r="AH65" s="275">
        <v>1079873.58</v>
      </c>
      <c r="AI65" s="275">
        <v>86808.36</v>
      </c>
      <c r="AJ65" s="275"/>
      <c r="AK65" s="275"/>
      <c r="AL65" s="275">
        <v>18681.580000000002</v>
      </c>
      <c r="AM65" s="85">
        <f t="shared" si="1"/>
        <v>1591788.94</v>
      </c>
      <c r="AN65" s="21">
        <f t="shared" si="2"/>
        <v>71535.06</v>
      </c>
      <c r="AO65" s="86">
        <f t="shared" si="3"/>
        <v>1520253.88</v>
      </c>
      <c r="AP65" s="24">
        <f t="shared" si="4"/>
        <v>3739584.7800000003</v>
      </c>
      <c r="AQ65" s="25">
        <f t="shared" si="5"/>
        <v>3672621.12</v>
      </c>
      <c r="AR65" s="16">
        <f t="shared" si="6"/>
        <v>66963.660000000149</v>
      </c>
    </row>
    <row r="66" spans="1:44" s="86" customFormat="1" ht="15" thickBot="1" x14ac:dyDescent="0.25">
      <c r="A66" s="86" t="s">
        <v>33</v>
      </c>
      <c r="B66" s="86" t="s">
        <v>34</v>
      </c>
      <c r="C66" s="273">
        <v>1949</v>
      </c>
      <c r="D66" s="274" t="s">
        <v>873</v>
      </c>
      <c r="E66" s="276" t="s">
        <v>1651</v>
      </c>
      <c r="F66" s="280">
        <v>725160.34</v>
      </c>
      <c r="G66" s="280">
        <v>286398.48</v>
      </c>
      <c r="H66" s="280">
        <v>35751.199999999997</v>
      </c>
      <c r="I66" s="280"/>
      <c r="J66" s="276"/>
      <c r="K66" s="276">
        <v>1235072.5900000001</v>
      </c>
      <c r="L66" s="276">
        <v>266442.52</v>
      </c>
      <c r="M66" s="276"/>
      <c r="N66" s="276"/>
      <c r="O66" s="281">
        <v>2000</v>
      </c>
      <c r="P66" s="281">
        <v>44446.33</v>
      </c>
      <c r="Q66" s="281"/>
      <c r="R66" s="281">
        <v>383.76</v>
      </c>
      <c r="S66" s="276"/>
      <c r="T66" s="276">
        <v>150061.75</v>
      </c>
      <c r="U66" s="276">
        <v>440822.8</v>
      </c>
      <c r="V66" s="276">
        <v>2642678.98</v>
      </c>
      <c r="W66" s="54">
        <v>1547427.85</v>
      </c>
      <c r="X66" s="54">
        <v>82500</v>
      </c>
      <c r="Y66" s="54">
        <v>704.49</v>
      </c>
      <c r="Z66" s="54"/>
      <c r="AA66" s="54">
        <v>996448.5</v>
      </c>
      <c r="AB66" s="54"/>
      <c r="AC66" s="54">
        <v>123300</v>
      </c>
      <c r="AD66" s="275">
        <v>1476408.5</v>
      </c>
      <c r="AE66" s="275"/>
      <c r="AF66" s="275"/>
      <c r="AG66" s="275"/>
      <c r="AH66" s="275">
        <v>596432.88</v>
      </c>
      <c r="AI66" s="275">
        <v>205525.85</v>
      </c>
      <c r="AJ66" s="275"/>
      <c r="AK66" s="275"/>
      <c r="AL66" s="275"/>
      <c r="AM66" s="85">
        <f t="shared" si="1"/>
        <v>1047310.0199999999</v>
      </c>
      <c r="AN66" s="21">
        <f t="shared" si="2"/>
        <v>46830.090000000004</v>
      </c>
      <c r="AO66" s="86">
        <f t="shared" si="3"/>
        <v>1000479.9299999999</v>
      </c>
      <c r="AP66" s="24">
        <f t="shared" si="4"/>
        <v>2750380.84</v>
      </c>
      <c r="AQ66" s="25">
        <f t="shared" si="5"/>
        <v>2278367.23</v>
      </c>
      <c r="AR66" s="16">
        <f t="shared" si="6"/>
        <v>472013.60999999987</v>
      </c>
    </row>
    <row r="67" spans="1:44" ht="15" thickBot="1" x14ac:dyDescent="0.25">
      <c r="A67" s="62" t="s">
        <v>33</v>
      </c>
      <c r="B67" s="62" t="s">
        <v>34</v>
      </c>
      <c r="C67" s="88">
        <v>3449</v>
      </c>
      <c r="D67" s="89" t="s">
        <v>874</v>
      </c>
      <c r="E67" s="276" t="s">
        <v>1654</v>
      </c>
      <c r="F67" s="280">
        <v>618891.19999999995</v>
      </c>
      <c r="G67" s="280">
        <v>38175</v>
      </c>
      <c r="H67" s="280">
        <v>88895.27</v>
      </c>
      <c r="I67" s="280"/>
      <c r="J67" s="276"/>
      <c r="K67" s="276">
        <v>998927</v>
      </c>
      <c r="L67" s="276">
        <v>405824.18</v>
      </c>
      <c r="M67" s="276"/>
      <c r="N67" s="276"/>
      <c r="O67" s="281">
        <v>2800</v>
      </c>
      <c r="P67" s="281">
        <v>131116.84</v>
      </c>
      <c r="Q67" s="281"/>
      <c r="R67" s="281">
        <v>2586</v>
      </c>
      <c r="S67" s="276"/>
      <c r="T67" s="276">
        <v>1495810.34</v>
      </c>
      <c r="U67" s="276">
        <v>56146.94</v>
      </c>
      <c r="V67" s="276">
        <v>488812.76</v>
      </c>
      <c r="W67" s="54">
        <v>1371239.33</v>
      </c>
      <c r="X67" s="54">
        <v>111200</v>
      </c>
      <c r="Y67" s="54">
        <v>1509.09</v>
      </c>
      <c r="Z67" s="54"/>
      <c r="AA67" s="54">
        <v>1039017.9</v>
      </c>
      <c r="AB67" s="54"/>
      <c r="AC67" s="54">
        <v>18500</v>
      </c>
      <c r="AD67" s="275">
        <v>1628697.9</v>
      </c>
      <c r="AE67" s="275"/>
      <c r="AF67" s="275"/>
      <c r="AG67" s="275"/>
      <c r="AH67" s="275">
        <v>810306.15</v>
      </c>
      <c r="AI67" s="275">
        <v>98464.5</v>
      </c>
      <c r="AJ67" s="275"/>
      <c r="AK67" s="275"/>
      <c r="AL67" s="275">
        <v>6048</v>
      </c>
      <c r="AM67" s="85">
        <f t="shared" si="1"/>
        <v>745961.47</v>
      </c>
      <c r="AN67" s="21">
        <f t="shared" si="2"/>
        <v>136502.84</v>
      </c>
      <c r="AO67" s="86">
        <f t="shared" si="3"/>
        <v>609458.63</v>
      </c>
      <c r="AP67" s="24">
        <f t="shared" si="4"/>
        <v>2541466.3200000003</v>
      </c>
      <c r="AQ67" s="25">
        <f t="shared" si="5"/>
        <v>2543516.5499999998</v>
      </c>
      <c r="AR67" s="16">
        <f t="shared" si="6"/>
        <v>-2050.2299999995157</v>
      </c>
    </row>
    <row r="68" spans="1:44" ht="15" thickBot="1" x14ac:dyDescent="0.25">
      <c r="A68" s="62" t="s">
        <v>33</v>
      </c>
      <c r="B68" s="62" t="s">
        <v>34</v>
      </c>
      <c r="C68" s="88">
        <v>4604</v>
      </c>
      <c r="D68" s="89" t="s">
        <v>875</v>
      </c>
      <c r="E68" s="276" t="s">
        <v>1655</v>
      </c>
      <c r="F68" s="280">
        <v>461516.2</v>
      </c>
      <c r="G68" s="280">
        <v>63821</v>
      </c>
      <c r="H68" s="280">
        <v>358519.83</v>
      </c>
      <c r="I68" s="280"/>
      <c r="J68" s="276"/>
      <c r="K68" s="276">
        <v>872404.73</v>
      </c>
      <c r="L68" s="276">
        <v>735853.26</v>
      </c>
      <c r="M68" s="276"/>
      <c r="N68" s="276"/>
      <c r="O68" s="281">
        <v>28504</v>
      </c>
      <c r="P68" s="281">
        <v>77998.820000000007</v>
      </c>
      <c r="Q68" s="281"/>
      <c r="R68" s="281">
        <v>1336.5</v>
      </c>
      <c r="S68" s="276"/>
      <c r="T68" s="276"/>
      <c r="U68" s="276"/>
      <c r="V68" s="276">
        <v>3470807.02</v>
      </c>
      <c r="W68" s="54">
        <v>970289.94</v>
      </c>
      <c r="X68" s="54">
        <v>13200</v>
      </c>
      <c r="Y68" s="54"/>
      <c r="Z68" s="54"/>
      <c r="AA68" s="54">
        <v>1197280</v>
      </c>
      <c r="AB68" s="54"/>
      <c r="AC68" s="54"/>
      <c r="AD68" s="275">
        <v>1491570</v>
      </c>
      <c r="AE68" s="275"/>
      <c r="AF68" s="275"/>
      <c r="AG68" s="275"/>
      <c r="AH68" s="275">
        <v>603640.46</v>
      </c>
      <c r="AI68" s="275">
        <v>39921.800000000003</v>
      </c>
      <c r="AJ68" s="275"/>
      <c r="AK68" s="275"/>
      <c r="AL68" s="275"/>
      <c r="AM68" s="85">
        <f t="shared" si="1"/>
        <v>883857.03</v>
      </c>
      <c r="AN68" s="21">
        <f t="shared" si="2"/>
        <v>107839.32</v>
      </c>
      <c r="AO68" s="86">
        <f t="shared" si="3"/>
        <v>776017.71</v>
      </c>
      <c r="AP68" s="24">
        <f t="shared" si="4"/>
        <v>2180769.94</v>
      </c>
      <c r="AQ68" s="25">
        <f t="shared" si="5"/>
        <v>2135132.2599999998</v>
      </c>
      <c r="AR68" s="16">
        <f t="shared" si="6"/>
        <v>45637.680000000168</v>
      </c>
    </row>
    <row r="69" spans="1:44" ht="15" thickBot="1" x14ac:dyDescent="0.25">
      <c r="A69" s="62" t="s">
        <v>33</v>
      </c>
      <c r="B69" s="62" t="s">
        <v>34</v>
      </c>
      <c r="C69" s="88">
        <v>2993</v>
      </c>
      <c r="D69" s="89" t="s">
        <v>876</v>
      </c>
      <c r="E69" s="276" t="s">
        <v>1656</v>
      </c>
      <c r="F69" s="280">
        <v>165317.18</v>
      </c>
      <c r="G69" s="280">
        <v>126262.38</v>
      </c>
      <c r="H69" s="280">
        <v>29612.2</v>
      </c>
      <c r="I69" s="280"/>
      <c r="J69" s="276"/>
      <c r="K69" s="276">
        <v>200774.9</v>
      </c>
      <c r="L69" s="276">
        <v>647715.96</v>
      </c>
      <c r="M69" s="276"/>
      <c r="N69" s="276"/>
      <c r="O69" s="281">
        <v>68740</v>
      </c>
      <c r="P69" s="281">
        <v>124751.71</v>
      </c>
      <c r="Q69" s="281"/>
      <c r="R69" s="281"/>
      <c r="S69" s="276"/>
      <c r="T69" s="276">
        <v>-249218.14</v>
      </c>
      <c r="U69" s="276">
        <v>13369.42</v>
      </c>
      <c r="V69" s="276">
        <v>1201384.94</v>
      </c>
      <c r="W69" s="54">
        <v>791313.72</v>
      </c>
      <c r="X69" s="54">
        <v>168500</v>
      </c>
      <c r="Y69" s="54">
        <v>510.67</v>
      </c>
      <c r="Z69" s="54"/>
      <c r="AA69" s="54">
        <v>1400890.1</v>
      </c>
      <c r="AB69" s="54"/>
      <c r="AC69" s="54">
        <v>244600</v>
      </c>
      <c r="AD69" s="275">
        <v>1981234.1</v>
      </c>
      <c r="AE69" s="275"/>
      <c r="AF69" s="275"/>
      <c r="AG69" s="275"/>
      <c r="AH69" s="275">
        <v>533713.37</v>
      </c>
      <c r="AI69" s="275">
        <v>60111.33</v>
      </c>
      <c r="AJ69" s="275"/>
      <c r="AK69" s="275"/>
      <c r="AL69" s="275">
        <v>7288</v>
      </c>
      <c r="AM69" s="85">
        <f t="shared" ref="AM69:AM132" si="7">SUM(F69:I69)</f>
        <v>321191.76</v>
      </c>
      <c r="AN69" s="21">
        <f t="shared" ref="AN69:AN132" si="8">SUM(O69:R69)</f>
        <v>193491.71000000002</v>
      </c>
      <c r="AO69" s="86">
        <f t="shared" ref="AO69:AO132" si="9">AM69-AN69</f>
        <v>127700.04999999999</v>
      </c>
      <c r="AP69" s="24">
        <f t="shared" ref="AP69:AP132" si="10">SUM(W69:AC69)</f>
        <v>2605814.4900000002</v>
      </c>
      <c r="AQ69" s="25">
        <f t="shared" ref="AQ69:AQ132" si="11">SUM(AD69:AL69)</f>
        <v>2582346.8000000003</v>
      </c>
      <c r="AR69" s="16">
        <f t="shared" ref="AR69:AR132" si="12">AP69-AQ69</f>
        <v>23467.689999999944</v>
      </c>
    </row>
    <row r="70" spans="1:44" ht="15" thickBot="1" x14ac:dyDescent="0.25">
      <c r="A70" s="62" t="s">
        <v>33</v>
      </c>
      <c r="B70" s="62" t="s">
        <v>34</v>
      </c>
      <c r="C70" s="88">
        <v>4393</v>
      </c>
      <c r="D70" s="89" t="s">
        <v>877</v>
      </c>
      <c r="E70" s="276" t="s">
        <v>1658</v>
      </c>
      <c r="F70" s="280">
        <v>210693.87</v>
      </c>
      <c r="G70" s="280">
        <v>819144.95</v>
      </c>
      <c r="H70" s="280">
        <v>29448.04</v>
      </c>
      <c r="I70" s="280"/>
      <c r="J70" s="276"/>
      <c r="K70" s="276">
        <v>368945.88</v>
      </c>
      <c r="L70" s="276">
        <v>238169.87</v>
      </c>
      <c r="M70" s="276"/>
      <c r="N70" s="276"/>
      <c r="O70" s="281">
        <v>0</v>
      </c>
      <c r="P70" s="281">
        <v>140576.28</v>
      </c>
      <c r="Q70" s="281"/>
      <c r="R70" s="281">
        <v>768.45</v>
      </c>
      <c r="S70" s="276"/>
      <c r="T70" s="276">
        <v>-1467504.99</v>
      </c>
      <c r="U70" s="276">
        <v>261932.6</v>
      </c>
      <c r="V70" s="276">
        <v>2538134.58</v>
      </c>
      <c r="W70" s="54">
        <v>1342758.66</v>
      </c>
      <c r="X70" s="54">
        <v>184190</v>
      </c>
      <c r="Y70" s="54">
        <v>586.63</v>
      </c>
      <c r="Z70" s="54"/>
      <c r="AA70" s="54">
        <v>1355704.5</v>
      </c>
      <c r="AB70" s="54"/>
      <c r="AC70" s="54">
        <v>265005</v>
      </c>
      <c r="AD70" s="275">
        <v>1838340.5</v>
      </c>
      <c r="AE70" s="275"/>
      <c r="AF70" s="275"/>
      <c r="AG70" s="275"/>
      <c r="AH70" s="275">
        <v>1072821.8500000001</v>
      </c>
      <c r="AI70" s="275">
        <v>21221.75</v>
      </c>
      <c r="AJ70" s="275"/>
      <c r="AK70" s="275"/>
      <c r="AL70" s="275">
        <v>9046</v>
      </c>
      <c r="AM70" s="85">
        <f t="shared" si="7"/>
        <v>1059286.8599999999</v>
      </c>
      <c r="AN70" s="21">
        <f t="shared" si="8"/>
        <v>141344.73000000001</v>
      </c>
      <c r="AO70" s="86">
        <f t="shared" si="9"/>
        <v>917942.12999999989</v>
      </c>
      <c r="AP70" s="24">
        <f t="shared" si="10"/>
        <v>3148244.79</v>
      </c>
      <c r="AQ70" s="25">
        <f t="shared" si="11"/>
        <v>2941430.1</v>
      </c>
      <c r="AR70" s="16">
        <f t="shared" si="12"/>
        <v>206814.68999999994</v>
      </c>
    </row>
    <row r="71" spans="1:44" ht="15" thickBot="1" x14ac:dyDescent="0.25">
      <c r="A71" s="62" t="s">
        <v>33</v>
      </c>
      <c r="B71" s="62" t="s">
        <v>34</v>
      </c>
      <c r="C71" s="88">
        <v>2760</v>
      </c>
      <c r="D71" s="89" t="s">
        <v>878</v>
      </c>
      <c r="E71" s="276" t="s">
        <v>1659</v>
      </c>
      <c r="F71" s="280">
        <v>442923.63</v>
      </c>
      <c r="G71" s="280">
        <v>166400</v>
      </c>
      <c r="H71" s="280">
        <v>43046.09</v>
      </c>
      <c r="I71" s="280"/>
      <c r="J71" s="276"/>
      <c r="K71" s="276">
        <v>399723.2</v>
      </c>
      <c r="L71" s="276">
        <v>470075.64</v>
      </c>
      <c r="M71" s="276"/>
      <c r="N71" s="276"/>
      <c r="O71" s="281">
        <v>9800</v>
      </c>
      <c r="P71" s="281">
        <v>127251.53</v>
      </c>
      <c r="Q71" s="281"/>
      <c r="R71" s="281"/>
      <c r="S71" s="276"/>
      <c r="T71" s="276">
        <v>-705836</v>
      </c>
      <c r="U71" s="276"/>
      <c r="V71" s="276">
        <v>1881601.57</v>
      </c>
      <c r="W71" s="54">
        <v>1445999.35</v>
      </c>
      <c r="X71" s="54">
        <v>238505</v>
      </c>
      <c r="Y71" s="54">
        <v>851.89</v>
      </c>
      <c r="Z71" s="54"/>
      <c r="AA71" s="54">
        <v>1110658.5</v>
      </c>
      <c r="AB71" s="54"/>
      <c r="AC71" s="54"/>
      <c r="AD71" s="275">
        <v>1700104.5</v>
      </c>
      <c r="AE71" s="275"/>
      <c r="AF71" s="275"/>
      <c r="AG71" s="275"/>
      <c r="AH71" s="275">
        <v>653925.13</v>
      </c>
      <c r="AI71" s="275">
        <v>102372.65</v>
      </c>
      <c r="AJ71" s="275"/>
      <c r="AK71" s="275"/>
      <c r="AL71" s="275"/>
      <c r="AM71" s="85">
        <f t="shared" si="7"/>
        <v>652369.72</v>
      </c>
      <c r="AN71" s="21">
        <f t="shared" si="8"/>
        <v>137051.53</v>
      </c>
      <c r="AO71" s="86">
        <f t="shared" si="9"/>
        <v>515318.18999999994</v>
      </c>
      <c r="AP71" s="24">
        <f t="shared" si="10"/>
        <v>2796014.74</v>
      </c>
      <c r="AQ71" s="25">
        <f t="shared" si="11"/>
        <v>2456402.2799999998</v>
      </c>
      <c r="AR71" s="16">
        <f t="shared" si="12"/>
        <v>339612.46000000043</v>
      </c>
    </row>
    <row r="72" spans="1:44" ht="15" thickBot="1" x14ac:dyDescent="0.25">
      <c r="A72" s="62" t="s">
        <v>33</v>
      </c>
      <c r="B72" s="62" t="s">
        <v>34</v>
      </c>
      <c r="C72" s="88">
        <v>4335</v>
      </c>
      <c r="D72" s="89" t="s">
        <v>879</v>
      </c>
      <c r="E72" s="276" t="s">
        <v>1660</v>
      </c>
      <c r="F72" s="280">
        <v>327734.26</v>
      </c>
      <c r="G72" s="280">
        <v>120242</v>
      </c>
      <c r="H72" s="280">
        <v>22346.12</v>
      </c>
      <c r="I72" s="280"/>
      <c r="J72" s="276"/>
      <c r="K72" s="276">
        <v>615923.62</v>
      </c>
      <c r="L72" s="276">
        <v>196935.84</v>
      </c>
      <c r="M72" s="276"/>
      <c r="N72" s="276"/>
      <c r="O72" s="281">
        <v>2715</v>
      </c>
      <c r="P72" s="281">
        <v>25835.78</v>
      </c>
      <c r="Q72" s="281"/>
      <c r="R72" s="281">
        <v>2572.85</v>
      </c>
      <c r="S72" s="276"/>
      <c r="T72" s="276">
        <v>-1533282.62</v>
      </c>
      <c r="U72" s="276"/>
      <c r="V72" s="276">
        <v>2618687.59</v>
      </c>
      <c r="W72" s="54">
        <v>1390023.56</v>
      </c>
      <c r="X72" s="54"/>
      <c r="Y72" s="54">
        <v>1001.42</v>
      </c>
      <c r="Z72" s="54"/>
      <c r="AA72" s="54">
        <v>660153</v>
      </c>
      <c r="AB72" s="54"/>
      <c r="AC72" s="54">
        <v>90500</v>
      </c>
      <c r="AD72" s="275">
        <v>1217739</v>
      </c>
      <c r="AE72" s="275"/>
      <c r="AF72" s="275"/>
      <c r="AG72" s="275"/>
      <c r="AH72" s="275">
        <v>588188.48</v>
      </c>
      <c r="AI72" s="275">
        <v>125000.45</v>
      </c>
      <c r="AJ72" s="275"/>
      <c r="AK72" s="275"/>
      <c r="AL72" s="275">
        <v>16018.81</v>
      </c>
      <c r="AM72" s="85">
        <f t="shared" si="7"/>
        <v>470322.38</v>
      </c>
      <c r="AN72" s="21">
        <f t="shared" si="8"/>
        <v>31123.629999999997</v>
      </c>
      <c r="AO72" s="86">
        <f t="shared" si="9"/>
        <v>439198.75</v>
      </c>
      <c r="AP72" s="24">
        <f t="shared" si="10"/>
        <v>2141677.98</v>
      </c>
      <c r="AQ72" s="25">
        <f t="shared" si="11"/>
        <v>1946946.74</v>
      </c>
      <c r="AR72" s="16">
        <f t="shared" si="12"/>
        <v>194731.24</v>
      </c>
    </row>
    <row r="73" spans="1:44" ht="15" thickBot="1" x14ac:dyDescent="0.25">
      <c r="A73" s="62" t="s">
        <v>33</v>
      </c>
      <c r="B73" s="62" t="s">
        <v>34</v>
      </c>
      <c r="C73" s="88">
        <v>2477</v>
      </c>
      <c r="D73" s="89" t="s">
        <v>880</v>
      </c>
      <c r="E73" s="276" t="s">
        <v>1661</v>
      </c>
      <c r="F73" s="280">
        <v>299817.34000000003</v>
      </c>
      <c r="G73" s="280">
        <v>182777.51</v>
      </c>
      <c r="H73" s="280">
        <v>36866.81</v>
      </c>
      <c r="I73" s="280"/>
      <c r="J73" s="276"/>
      <c r="K73" s="276">
        <v>32818.519999999997</v>
      </c>
      <c r="L73" s="276">
        <v>154778.34</v>
      </c>
      <c r="M73" s="276"/>
      <c r="N73" s="276"/>
      <c r="O73" s="281">
        <v>2500</v>
      </c>
      <c r="P73" s="281">
        <v>39229.31</v>
      </c>
      <c r="Q73" s="281"/>
      <c r="R73" s="281">
        <v>97.51</v>
      </c>
      <c r="S73" s="276"/>
      <c r="T73" s="276">
        <v>-973911.29</v>
      </c>
      <c r="U73" s="276">
        <v>-206003.20000000001</v>
      </c>
      <c r="V73" s="276">
        <v>2255161.35</v>
      </c>
      <c r="W73" s="54">
        <v>860119.04000000004</v>
      </c>
      <c r="X73" s="54">
        <v>165000</v>
      </c>
      <c r="Y73" s="54">
        <v>782.7</v>
      </c>
      <c r="Z73" s="54"/>
      <c r="AA73" s="54">
        <v>1021740.5</v>
      </c>
      <c r="AB73" s="54"/>
      <c r="AC73" s="54">
        <v>298800</v>
      </c>
      <c r="AD73" s="275">
        <v>1225140.5</v>
      </c>
      <c r="AE73" s="275"/>
      <c r="AF73" s="275"/>
      <c r="AG73" s="275"/>
      <c r="AH73" s="275">
        <v>883180.2</v>
      </c>
      <c r="AI73" s="275">
        <v>84935.9</v>
      </c>
      <c r="AJ73" s="275">
        <v>447387.21</v>
      </c>
      <c r="AK73" s="275"/>
      <c r="AL73" s="275">
        <v>10951</v>
      </c>
      <c r="AM73" s="85">
        <f t="shared" si="7"/>
        <v>519461.66000000003</v>
      </c>
      <c r="AN73" s="21">
        <f t="shared" si="8"/>
        <v>41826.82</v>
      </c>
      <c r="AO73" s="86">
        <f t="shared" si="9"/>
        <v>477634.84</v>
      </c>
      <c r="AP73" s="24">
        <f t="shared" si="10"/>
        <v>2346442.2400000002</v>
      </c>
      <c r="AQ73" s="25">
        <f t="shared" si="11"/>
        <v>2651594.81</v>
      </c>
      <c r="AR73" s="16">
        <f t="shared" si="12"/>
        <v>-305152.56999999983</v>
      </c>
    </row>
    <row r="74" spans="1:44" ht="15" thickBot="1" x14ac:dyDescent="0.25">
      <c r="A74" s="62" t="s">
        <v>33</v>
      </c>
      <c r="B74" s="62" t="s">
        <v>34</v>
      </c>
      <c r="C74" s="88">
        <v>5216</v>
      </c>
      <c r="D74" s="89" t="s">
        <v>881</v>
      </c>
      <c r="E74" s="276" t="s">
        <v>1662</v>
      </c>
      <c r="F74" s="280">
        <v>441471.62</v>
      </c>
      <c r="G74" s="280">
        <v>656688.87</v>
      </c>
      <c r="H74" s="280">
        <v>37460.06</v>
      </c>
      <c r="I74" s="280"/>
      <c r="J74" s="276"/>
      <c r="K74" s="276">
        <v>741401.25</v>
      </c>
      <c r="L74" s="276">
        <v>185715.97</v>
      </c>
      <c r="M74" s="276"/>
      <c r="N74" s="276"/>
      <c r="O74" s="281">
        <v>2000</v>
      </c>
      <c r="P74" s="281">
        <v>165812.41</v>
      </c>
      <c r="Q74" s="281"/>
      <c r="R74" s="281">
        <v>85.33</v>
      </c>
      <c r="S74" s="276"/>
      <c r="T74" s="276">
        <v>-352141.25</v>
      </c>
      <c r="U74" s="276">
        <v>134185.57999999999</v>
      </c>
      <c r="V74" s="276">
        <v>2065017.96</v>
      </c>
      <c r="W74" s="54">
        <v>1565959.94</v>
      </c>
      <c r="X74" s="54"/>
      <c r="Y74" s="54">
        <v>1251.6099999999999</v>
      </c>
      <c r="Z74" s="54"/>
      <c r="AA74" s="54">
        <v>886577.5</v>
      </c>
      <c r="AB74" s="54"/>
      <c r="AC74" s="54">
        <v>87800.18</v>
      </c>
      <c r="AD74" s="275">
        <v>1635597.5</v>
      </c>
      <c r="AE74" s="275"/>
      <c r="AF74" s="275"/>
      <c r="AG74" s="275"/>
      <c r="AH74" s="275">
        <v>723325.64</v>
      </c>
      <c r="AI74" s="275">
        <v>95285.35</v>
      </c>
      <c r="AJ74" s="275"/>
      <c r="AK74" s="275"/>
      <c r="AL74" s="275">
        <v>14500</v>
      </c>
      <c r="AM74" s="85">
        <f t="shared" si="7"/>
        <v>1135620.55</v>
      </c>
      <c r="AN74" s="21">
        <f t="shared" si="8"/>
        <v>167897.74</v>
      </c>
      <c r="AO74" s="86">
        <f t="shared" si="9"/>
        <v>967722.81</v>
      </c>
      <c r="AP74" s="24">
        <f t="shared" si="10"/>
        <v>2541589.23</v>
      </c>
      <c r="AQ74" s="25">
        <f t="shared" si="11"/>
        <v>2468708.4900000002</v>
      </c>
      <c r="AR74" s="16">
        <f t="shared" si="12"/>
        <v>72880.739999999758</v>
      </c>
    </row>
    <row r="75" spans="1:44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882</v>
      </c>
      <c r="E75" s="276" t="s">
        <v>1663</v>
      </c>
      <c r="F75" s="280">
        <v>849722.25</v>
      </c>
      <c r="G75" s="280">
        <v>729143.54</v>
      </c>
      <c r="H75" s="280">
        <v>243063.16</v>
      </c>
      <c r="I75" s="280"/>
      <c r="J75" s="276"/>
      <c r="K75" s="276">
        <v>403664.89</v>
      </c>
      <c r="L75" s="276">
        <v>888062.93</v>
      </c>
      <c r="M75" s="276"/>
      <c r="N75" s="276"/>
      <c r="O75" s="281">
        <v>13630</v>
      </c>
      <c r="P75" s="281">
        <v>163044.38</v>
      </c>
      <c r="Q75" s="281"/>
      <c r="R75" s="281">
        <v>3476</v>
      </c>
      <c r="S75" s="276"/>
      <c r="T75" s="276">
        <v>454937.14</v>
      </c>
      <c r="U75" s="276">
        <v>-283873.74</v>
      </c>
      <c r="V75" s="276">
        <v>2127187.88</v>
      </c>
      <c r="W75" s="54">
        <v>2405739.12</v>
      </c>
      <c r="X75" s="54">
        <v>109900</v>
      </c>
      <c r="Y75" s="54">
        <v>1989.42</v>
      </c>
      <c r="Z75" s="54"/>
      <c r="AA75" s="54">
        <v>1043599.5</v>
      </c>
      <c r="AB75" s="54"/>
      <c r="AC75" s="54">
        <v>280100</v>
      </c>
      <c r="AD75" s="275">
        <v>2052486.5</v>
      </c>
      <c r="AE75" s="275"/>
      <c r="AF75" s="275">
        <v>8184</v>
      </c>
      <c r="AG75" s="275"/>
      <c r="AH75" s="275">
        <v>673790.18</v>
      </c>
      <c r="AI75" s="275">
        <v>295509.8</v>
      </c>
      <c r="AJ75" s="275"/>
      <c r="AK75" s="275"/>
      <c r="AL75" s="275">
        <v>16484.45</v>
      </c>
      <c r="AM75" s="85">
        <f t="shared" si="7"/>
        <v>1821928.95</v>
      </c>
      <c r="AN75" s="21">
        <f t="shared" si="8"/>
        <v>180150.38</v>
      </c>
      <c r="AO75" s="86">
        <f t="shared" si="9"/>
        <v>1641778.5699999998</v>
      </c>
      <c r="AP75" s="24">
        <f t="shared" si="10"/>
        <v>3841328.04</v>
      </c>
      <c r="AQ75" s="25">
        <f t="shared" si="11"/>
        <v>3046454.93</v>
      </c>
      <c r="AR75" s="16">
        <f t="shared" si="12"/>
        <v>794873.10999999987</v>
      </c>
    </row>
    <row r="76" spans="1:44" ht="15" thickBot="1" x14ac:dyDescent="0.25">
      <c r="A76" s="62" t="s">
        <v>33</v>
      </c>
      <c r="B76" s="62" t="s">
        <v>34</v>
      </c>
      <c r="C76" s="88">
        <v>2866</v>
      </c>
      <c r="D76" s="89" t="s">
        <v>883</v>
      </c>
      <c r="E76" s="276" t="s">
        <v>1797</v>
      </c>
      <c r="F76" s="280">
        <v>905974.95</v>
      </c>
      <c r="G76" s="280">
        <v>339311.75</v>
      </c>
      <c r="H76" s="280">
        <v>84764.3</v>
      </c>
      <c r="I76" s="280"/>
      <c r="J76" s="276"/>
      <c r="K76" s="276">
        <v>954601.02</v>
      </c>
      <c r="L76" s="276">
        <v>926997.92</v>
      </c>
      <c r="M76" s="276"/>
      <c r="N76" s="276"/>
      <c r="O76" s="281">
        <v>6295</v>
      </c>
      <c r="P76" s="281">
        <v>98053.02</v>
      </c>
      <c r="Q76" s="281"/>
      <c r="R76" s="281"/>
      <c r="S76" s="276"/>
      <c r="T76" s="276"/>
      <c r="U76" s="276">
        <v>308039.32</v>
      </c>
      <c r="V76" s="276">
        <v>3692657.78</v>
      </c>
      <c r="W76" s="54">
        <v>2129905.4300000002</v>
      </c>
      <c r="X76" s="54">
        <v>80360</v>
      </c>
      <c r="Y76" s="54">
        <v>1993.23</v>
      </c>
      <c r="Z76" s="54"/>
      <c r="AA76" s="54">
        <v>868580</v>
      </c>
      <c r="AB76" s="54"/>
      <c r="AC76" s="54">
        <v>92200</v>
      </c>
      <c r="AD76" s="275">
        <v>1472780</v>
      </c>
      <c r="AE76" s="275"/>
      <c r="AF76" s="275"/>
      <c r="AG76" s="275"/>
      <c r="AH76" s="275">
        <v>756540.25</v>
      </c>
      <c r="AI76" s="275">
        <v>208030.05</v>
      </c>
      <c r="AJ76" s="275"/>
      <c r="AK76" s="275"/>
      <c r="AL76" s="275">
        <v>11219</v>
      </c>
      <c r="AM76" s="85">
        <f t="shared" si="7"/>
        <v>1330051</v>
      </c>
      <c r="AN76" s="21">
        <f t="shared" si="8"/>
        <v>104348.02</v>
      </c>
      <c r="AO76" s="86">
        <f t="shared" si="9"/>
        <v>1225702.98</v>
      </c>
      <c r="AP76" s="24">
        <f t="shared" si="10"/>
        <v>3173038.66</v>
      </c>
      <c r="AQ76" s="25">
        <f t="shared" si="11"/>
        <v>2448569.2999999998</v>
      </c>
      <c r="AR76" s="16">
        <f t="shared" si="12"/>
        <v>724469.36000000034</v>
      </c>
    </row>
    <row r="77" spans="1:44" ht="15" thickBot="1" x14ac:dyDescent="0.25">
      <c r="A77" s="62" t="s">
        <v>35</v>
      </c>
      <c r="B77" s="62" t="s">
        <v>36</v>
      </c>
      <c r="C77" s="88">
        <v>3680</v>
      </c>
      <c r="D77" s="89" t="s">
        <v>884</v>
      </c>
      <c r="E77" s="276" t="s">
        <v>1664</v>
      </c>
      <c r="F77" s="280">
        <v>317751.93</v>
      </c>
      <c r="G77" s="280">
        <v>120369</v>
      </c>
      <c r="H77" s="280">
        <v>14415.28</v>
      </c>
      <c r="I77" s="280"/>
      <c r="J77" s="276"/>
      <c r="K77" s="276">
        <v>2856860.22</v>
      </c>
      <c r="L77" s="276">
        <v>100381.62</v>
      </c>
      <c r="M77" s="276"/>
      <c r="N77" s="276"/>
      <c r="O77" s="281"/>
      <c r="P77" s="281">
        <v>130684.53</v>
      </c>
      <c r="Q77" s="281">
        <v>242300</v>
      </c>
      <c r="R77" s="281"/>
      <c r="S77" s="276"/>
      <c r="T77" s="276"/>
      <c r="U77" s="276">
        <v>535629.29</v>
      </c>
      <c r="V77" s="276">
        <v>2241713.0099999998</v>
      </c>
      <c r="W77" s="54">
        <v>951833.9</v>
      </c>
      <c r="X77" s="54"/>
      <c r="Y77" s="54">
        <v>663.18</v>
      </c>
      <c r="Z77" s="54"/>
      <c r="AA77" s="54">
        <v>767840</v>
      </c>
      <c r="AB77" s="54"/>
      <c r="AC77" s="54">
        <v>181592</v>
      </c>
      <c r="AD77" s="275">
        <v>1256392</v>
      </c>
      <c r="AE77" s="275"/>
      <c r="AF77" s="275"/>
      <c r="AG77" s="275"/>
      <c r="AH77" s="275">
        <v>810996.46</v>
      </c>
      <c r="AI77" s="275">
        <v>237906.41</v>
      </c>
      <c r="AJ77" s="275"/>
      <c r="AK77" s="275"/>
      <c r="AL77" s="275">
        <v>49830.94</v>
      </c>
      <c r="AM77" s="85">
        <f t="shared" si="7"/>
        <v>452536.21</v>
      </c>
      <c r="AN77" s="21">
        <f t="shared" si="8"/>
        <v>372984.53</v>
      </c>
      <c r="AO77" s="86">
        <f t="shared" si="9"/>
        <v>79551.679999999993</v>
      </c>
      <c r="AP77" s="24">
        <f t="shared" si="10"/>
        <v>1901929.08</v>
      </c>
      <c r="AQ77" s="25">
        <f t="shared" si="11"/>
        <v>2355125.81</v>
      </c>
      <c r="AR77" s="16">
        <f t="shared" si="12"/>
        <v>-453196.73</v>
      </c>
    </row>
    <row r="78" spans="1:44" ht="15" thickBot="1" x14ac:dyDescent="0.25">
      <c r="A78" s="62" t="s">
        <v>35</v>
      </c>
      <c r="B78" s="62" t="s">
        <v>36</v>
      </c>
      <c r="C78" s="88">
        <v>5005</v>
      </c>
      <c r="D78" s="89" t="s">
        <v>885</v>
      </c>
      <c r="E78" s="276" t="s">
        <v>1665</v>
      </c>
      <c r="F78" s="280">
        <v>80341.87</v>
      </c>
      <c r="G78" s="280">
        <v>49190.5</v>
      </c>
      <c r="H78" s="280">
        <v>55386.32</v>
      </c>
      <c r="I78" s="280"/>
      <c r="J78" s="276"/>
      <c r="K78" s="276">
        <v>814000.26</v>
      </c>
      <c r="L78" s="276">
        <v>521626.12</v>
      </c>
      <c r="M78" s="276"/>
      <c r="N78" s="276"/>
      <c r="O78" s="281">
        <v>2500</v>
      </c>
      <c r="P78" s="281">
        <v>157896.82999999999</v>
      </c>
      <c r="Q78" s="281">
        <v>10000</v>
      </c>
      <c r="R78" s="281">
        <v>580.66999999999996</v>
      </c>
      <c r="S78" s="276"/>
      <c r="T78" s="276"/>
      <c r="U78" s="276">
        <v>-295703.48</v>
      </c>
      <c r="V78" s="276">
        <v>1881918.88</v>
      </c>
      <c r="W78" s="54">
        <v>1484812.44</v>
      </c>
      <c r="X78" s="54"/>
      <c r="Y78" s="54">
        <v>479.24</v>
      </c>
      <c r="Z78" s="54"/>
      <c r="AA78" s="54">
        <v>1710809.25</v>
      </c>
      <c r="AB78" s="54"/>
      <c r="AC78" s="54">
        <v>97600</v>
      </c>
      <c r="AD78" s="275">
        <v>2342039.25</v>
      </c>
      <c r="AE78" s="275"/>
      <c r="AF78" s="275"/>
      <c r="AG78" s="275"/>
      <c r="AH78" s="275">
        <v>742491.31</v>
      </c>
      <c r="AI78" s="275">
        <v>232697.2</v>
      </c>
      <c r="AJ78" s="275"/>
      <c r="AK78" s="275"/>
      <c r="AL78" s="275">
        <v>155550</v>
      </c>
      <c r="AM78" s="85">
        <f t="shared" si="7"/>
        <v>184918.69</v>
      </c>
      <c r="AN78" s="21">
        <f t="shared" si="8"/>
        <v>170977.5</v>
      </c>
      <c r="AO78" s="86">
        <f t="shared" si="9"/>
        <v>13941.190000000002</v>
      </c>
      <c r="AP78" s="24">
        <f t="shared" si="10"/>
        <v>3293700.9299999997</v>
      </c>
      <c r="AQ78" s="25">
        <f t="shared" si="11"/>
        <v>3472777.7600000002</v>
      </c>
      <c r="AR78" s="16">
        <f t="shared" si="12"/>
        <v>-179076.83000000054</v>
      </c>
    </row>
    <row r="79" spans="1:44" ht="15" thickBot="1" x14ac:dyDescent="0.25">
      <c r="A79" s="62" t="s">
        <v>35</v>
      </c>
      <c r="B79" s="62" t="s">
        <v>36</v>
      </c>
      <c r="C79" s="88">
        <v>3048</v>
      </c>
      <c r="D79" s="89" t="s">
        <v>886</v>
      </c>
      <c r="E79" s="276" t="s">
        <v>1666</v>
      </c>
      <c r="F79" s="280">
        <v>41555.97</v>
      </c>
      <c r="G79" s="280">
        <v>17590.75</v>
      </c>
      <c r="H79" s="280">
        <v>54341.36</v>
      </c>
      <c r="I79" s="280"/>
      <c r="J79" s="276"/>
      <c r="K79" s="276">
        <v>798988.56</v>
      </c>
      <c r="L79" s="276">
        <v>1190387.17</v>
      </c>
      <c r="M79" s="276"/>
      <c r="N79" s="276"/>
      <c r="O79" s="281">
        <v>0</v>
      </c>
      <c r="P79" s="281">
        <v>53600</v>
      </c>
      <c r="Q79" s="281"/>
      <c r="R79" s="281">
        <v>0</v>
      </c>
      <c r="S79" s="276">
        <v>5000</v>
      </c>
      <c r="T79" s="276"/>
      <c r="U79" s="276">
        <v>211939.61</v>
      </c>
      <c r="V79" s="276">
        <v>1941230.36</v>
      </c>
      <c r="W79" s="54">
        <v>955814.88</v>
      </c>
      <c r="X79" s="54">
        <v>168590</v>
      </c>
      <c r="Y79" s="54">
        <v>360.33</v>
      </c>
      <c r="Z79" s="54"/>
      <c r="AA79" s="54">
        <v>1008295</v>
      </c>
      <c r="AB79" s="54"/>
      <c r="AC79" s="54">
        <v>258810.72</v>
      </c>
      <c r="AD79" s="275">
        <v>1490474</v>
      </c>
      <c r="AE79" s="275"/>
      <c r="AF79" s="275"/>
      <c r="AG79" s="275"/>
      <c r="AH79" s="275">
        <v>683155.14</v>
      </c>
      <c r="AI79" s="275">
        <v>140819.95000000001</v>
      </c>
      <c r="AJ79" s="275"/>
      <c r="AK79" s="275"/>
      <c r="AL79" s="275">
        <v>139388</v>
      </c>
      <c r="AM79" s="85">
        <f t="shared" si="7"/>
        <v>113488.08</v>
      </c>
      <c r="AN79" s="21">
        <f t="shared" si="8"/>
        <v>53600</v>
      </c>
      <c r="AO79" s="86">
        <f t="shared" si="9"/>
        <v>59888.08</v>
      </c>
      <c r="AP79" s="24">
        <f t="shared" si="10"/>
        <v>2391870.9300000002</v>
      </c>
      <c r="AQ79" s="25">
        <f t="shared" si="11"/>
        <v>2453837.0900000003</v>
      </c>
      <c r="AR79" s="16">
        <f t="shared" si="12"/>
        <v>-61966.160000000149</v>
      </c>
    </row>
    <row r="80" spans="1:44" ht="15" thickBot="1" x14ac:dyDescent="0.25">
      <c r="A80" s="62" t="s">
        <v>35</v>
      </c>
      <c r="B80" s="62" t="s">
        <v>36</v>
      </c>
      <c r="C80" s="88">
        <v>6117</v>
      </c>
      <c r="D80" s="89" t="s">
        <v>887</v>
      </c>
      <c r="E80" s="276" t="s">
        <v>1667</v>
      </c>
      <c r="F80" s="280">
        <v>178328.26</v>
      </c>
      <c r="G80" s="280">
        <v>55147</v>
      </c>
      <c r="H80" s="280">
        <v>67581.279999999999</v>
      </c>
      <c r="I80" s="280"/>
      <c r="J80" s="276"/>
      <c r="K80" s="276">
        <v>382417.16</v>
      </c>
      <c r="L80" s="276">
        <v>82378.490000000005</v>
      </c>
      <c r="M80" s="276"/>
      <c r="N80" s="276"/>
      <c r="O80" s="281">
        <v>0</v>
      </c>
      <c r="P80" s="281">
        <v>43400</v>
      </c>
      <c r="Q80" s="281"/>
      <c r="R80" s="281"/>
      <c r="S80" s="276">
        <v>5000</v>
      </c>
      <c r="T80" s="276">
        <v>-1140722.08</v>
      </c>
      <c r="U80" s="276"/>
      <c r="V80" s="276">
        <v>1940061.77</v>
      </c>
      <c r="W80" s="54">
        <v>1534598.21</v>
      </c>
      <c r="X80" s="54">
        <v>157000</v>
      </c>
      <c r="Y80" s="54">
        <v>610.63</v>
      </c>
      <c r="Z80" s="54"/>
      <c r="AA80" s="54">
        <v>1570756</v>
      </c>
      <c r="AB80" s="54"/>
      <c r="AC80" s="54">
        <v>235000</v>
      </c>
      <c r="AD80" s="275">
        <v>2458396</v>
      </c>
      <c r="AE80" s="275"/>
      <c r="AF80" s="275"/>
      <c r="AG80" s="275"/>
      <c r="AH80" s="275">
        <v>920941.23</v>
      </c>
      <c r="AI80" s="275">
        <v>126303.11</v>
      </c>
      <c r="AJ80" s="275"/>
      <c r="AK80" s="275"/>
      <c r="AL80" s="275">
        <v>67300</v>
      </c>
      <c r="AM80" s="85">
        <f t="shared" si="7"/>
        <v>301056.54000000004</v>
      </c>
      <c r="AN80" s="21">
        <f t="shared" si="8"/>
        <v>43400</v>
      </c>
      <c r="AO80" s="86">
        <f t="shared" si="9"/>
        <v>257656.54000000004</v>
      </c>
      <c r="AP80" s="24">
        <f t="shared" si="10"/>
        <v>3497964.84</v>
      </c>
      <c r="AQ80" s="25">
        <f t="shared" si="11"/>
        <v>3572940.34</v>
      </c>
      <c r="AR80" s="16">
        <f t="shared" si="12"/>
        <v>-74975.5</v>
      </c>
    </row>
    <row r="81" spans="1:44" ht="15" thickBot="1" x14ac:dyDescent="0.25">
      <c r="A81" s="62" t="s">
        <v>35</v>
      </c>
      <c r="B81" s="62" t="s">
        <v>36</v>
      </c>
      <c r="C81" s="88">
        <v>3261</v>
      </c>
      <c r="D81" s="89" t="s">
        <v>888</v>
      </c>
      <c r="E81" s="276" t="s">
        <v>1668</v>
      </c>
      <c r="F81" s="280">
        <v>29069.78</v>
      </c>
      <c r="G81" s="280">
        <v>19384</v>
      </c>
      <c r="H81" s="280">
        <v>110637.47</v>
      </c>
      <c r="I81" s="280"/>
      <c r="J81" s="276"/>
      <c r="K81" s="276">
        <v>321002</v>
      </c>
      <c r="L81" s="276">
        <v>-227654.76</v>
      </c>
      <c r="M81" s="276"/>
      <c r="N81" s="276"/>
      <c r="O81" s="281">
        <v>348057.4</v>
      </c>
      <c r="P81" s="281">
        <v>108003.31</v>
      </c>
      <c r="Q81" s="281"/>
      <c r="R81" s="281"/>
      <c r="S81" s="276">
        <v>5000</v>
      </c>
      <c r="T81" s="276"/>
      <c r="U81" s="276">
        <v>-1448017.05</v>
      </c>
      <c r="V81" s="276">
        <v>2076384.94</v>
      </c>
      <c r="W81" s="54">
        <v>1014649.86</v>
      </c>
      <c r="X81" s="54"/>
      <c r="Y81" s="54">
        <v>412.69</v>
      </c>
      <c r="Z81" s="54"/>
      <c r="AA81" s="54">
        <v>944248.07</v>
      </c>
      <c r="AB81" s="54"/>
      <c r="AC81" s="54">
        <v>33600</v>
      </c>
      <c r="AD81" s="275">
        <v>1384268.07</v>
      </c>
      <c r="AE81" s="275"/>
      <c r="AF81" s="275"/>
      <c r="AG81" s="275"/>
      <c r="AH81" s="275">
        <v>831906.2</v>
      </c>
      <c r="AI81" s="275">
        <v>417576.17</v>
      </c>
      <c r="AJ81" s="275"/>
      <c r="AK81" s="275"/>
      <c r="AL81" s="275">
        <v>63436.29</v>
      </c>
      <c r="AM81" s="85">
        <f t="shared" si="7"/>
        <v>159091.25</v>
      </c>
      <c r="AN81" s="21">
        <f t="shared" si="8"/>
        <v>456060.71</v>
      </c>
      <c r="AO81" s="86">
        <f t="shared" si="9"/>
        <v>-296969.46000000002</v>
      </c>
      <c r="AP81" s="24">
        <f t="shared" si="10"/>
        <v>1992910.6199999999</v>
      </c>
      <c r="AQ81" s="25">
        <f t="shared" si="11"/>
        <v>2697186.73</v>
      </c>
      <c r="AR81" s="16">
        <f t="shared" si="12"/>
        <v>-704276.1100000001</v>
      </c>
    </row>
    <row r="82" spans="1:44" ht="15" thickBot="1" x14ac:dyDescent="0.25">
      <c r="A82" s="62" t="s">
        <v>35</v>
      </c>
      <c r="B82" s="62" t="s">
        <v>36</v>
      </c>
      <c r="C82" s="88">
        <v>2381</v>
      </c>
      <c r="D82" s="89" t="s">
        <v>889</v>
      </c>
      <c r="E82" s="276" t="s">
        <v>1669</v>
      </c>
      <c r="F82" s="280">
        <v>422345.11</v>
      </c>
      <c r="G82" s="280">
        <v>0</v>
      </c>
      <c r="H82" s="280">
        <v>105075.99</v>
      </c>
      <c r="I82" s="280"/>
      <c r="J82" s="276"/>
      <c r="K82" s="276">
        <v>54151.64</v>
      </c>
      <c r="L82" s="276">
        <v>335956.93</v>
      </c>
      <c r="M82" s="276"/>
      <c r="N82" s="276"/>
      <c r="O82" s="281"/>
      <c r="P82" s="281">
        <v>142006.01</v>
      </c>
      <c r="Q82" s="281"/>
      <c r="R82" s="281"/>
      <c r="S82" s="276">
        <v>10000</v>
      </c>
      <c r="T82" s="276"/>
      <c r="U82" s="276">
        <v>-997051.67</v>
      </c>
      <c r="V82" s="276">
        <v>1879892.65</v>
      </c>
      <c r="W82" s="54">
        <v>1097488.3500000001</v>
      </c>
      <c r="X82" s="54"/>
      <c r="Y82" s="54">
        <v>822.85</v>
      </c>
      <c r="Z82" s="54"/>
      <c r="AA82" s="54">
        <v>415415.5</v>
      </c>
      <c r="AB82" s="54"/>
      <c r="AC82" s="54">
        <v>16300</v>
      </c>
      <c r="AD82" s="275">
        <v>805390.5</v>
      </c>
      <c r="AE82" s="275"/>
      <c r="AF82" s="275">
        <v>4820</v>
      </c>
      <c r="AG82" s="275"/>
      <c r="AH82" s="275">
        <v>605314.43000000005</v>
      </c>
      <c r="AI82" s="275">
        <v>185058.09</v>
      </c>
      <c r="AJ82" s="275"/>
      <c r="AK82" s="275"/>
      <c r="AL82" s="275"/>
      <c r="AM82" s="85">
        <f t="shared" si="7"/>
        <v>527421.1</v>
      </c>
      <c r="AN82" s="21">
        <f t="shared" si="8"/>
        <v>142006.01</v>
      </c>
      <c r="AO82" s="86">
        <f t="shared" si="9"/>
        <v>385415.08999999997</v>
      </c>
      <c r="AP82" s="24">
        <f t="shared" si="10"/>
        <v>1530026.7000000002</v>
      </c>
      <c r="AQ82" s="25">
        <f t="shared" si="11"/>
        <v>1600583.0200000003</v>
      </c>
      <c r="AR82" s="16">
        <f t="shared" si="12"/>
        <v>-70556.320000000065</v>
      </c>
    </row>
    <row r="83" spans="1:44" ht="15" thickBot="1" x14ac:dyDescent="0.25">
      <c r="A83" s="62" t="s">
        <v>35</v>
      </c>
      <c r="B83" s="62" t="s">
        <v>36</v>
      </c>
      <c r="C83" s="88">
        <v>2712</v>
      </c>
      <c r="D83" s="89" t="s">
        <v>890</v>
      </c>
      <c r="E83" s="276" t="s">
        <v>1670</v>
      </c>
      <c r="F83" s="280">
        <v>354317.21</v>
      </c>
      <c r="G83" s="280">
        <v>38847.9</v>
      </c>
      <c r="H83" s="280">
        <v>52460.62</v>
      </c>
      <c r="I83" s="280"/>
      <c r="J83" s="276"/>
      <c r="K83" s="276">
        <v>335810.6</v>
      </c>
      <c r="L83" s="276">
        <v>227463.2</v>
      </c>
      <c r="M83" s="276"/>
      <c r="N83" s="276"/>
      <c r="O83" s="281">
        <v>0</v>
      </c>
      <c r="P83" s="281">
        <v>50645.82</v>
      </c>
      <c r="Q83" s="281">
        <v>970</v>
      </c>
      <c r="R83" s="281">
        <v>52030</v>
      </c>
      <c r="S83" s="276"/>
      <c r="T83" s="276"/>
      <c r="U83" s="276">
        <v>-830106.11</v>
      </c>
      <c r="V83" s="276">
        <v>1840507.51</v>
      </c>
      <c r="W83" s="54">
        <v>825260.93</v>
      </c>
      <c r="X83" s="54"/>
      <c r="Y83" s="54">
        <v>714.09</v>
      </c>
      <c r="Z83" s="54"/>
      <c r="AA83" s="54">
        <v>1593627</v>
      </c>
      <c r="AB83" s="54"/>
      <c r="AC83" s="54">
        <v>12200</v>
      </c>
      <c r="AD83" s="275">
        <v>1844137</v>
      </c>
      <c r="AE83" s="275"/>
      <c r="AF83" s="275"/>
      <c r="AG83" s="275"/>
      <c r="AH83" s="275">
        <v>487694.68</v>
      </c>
      <c r="AI83" s="275">
        <v>75158.03</v>
      </c>
      <c r="AJ83" s="275"/>
      <c r="AK83" s="275"/>
      <c r="AL83" s="275">
        <v>74950</v>
      </c>
      <c r="AM83" s="85">
        <f t="shared" si="7"/>
        <v>445625.73000000004</v>
      </c>
      <c r="AN83" s="21">
        <f t="shared" si="8"/>
        <v>103645.82</v>
      </c>
      <c r="AO83" s="86">
        <f t="shared" si="9"/>
        <v>341979.91000000003</v>
      </c>
      <c r="AP83" s="24">
        <f t="shared" si="10"/>
        <v>2431802.02</v>
      </c>
      <c r="AQ83" s="25">
        <f t="shared" si="11"/>
        <v>2481939.71</v>
      </c>
      <c r="AR83" s="16">
        <f t="shared" si="12"/>
        <v>-50137.689999999944</v>
      </c>
    </row>
    <row r="84" spans="1:44" ht="15" thickBot="1" x14ac:dyDescent="0.25">
      <c r="A84" s="62" t="s">
        <v>35</v>
      </c>
      <c r="B84" s="62" t="s">
        <v>36</v>
      </c>
      <c r="C84" s="88">
        <v>1686</v>
      </c>
      <c r="D84" s="89" t="s">
        <v>891</v>
      </c>
      <c r="E84" s="276" t="s">
        <v>1671</v>
      </c>
      <c r="F84" s="280">
        <v>68776.94</v>
      </c>
      <c r="G84" s="280">
        <v>27206</v>
      </c>
      <c r="H84" s="280">
        <v>48055</v>
      </c>
      <c r="I84" s="280"/>
      <c r="J84" s="276"/>
      <c r="K84" s="276">
        <v>736456.02</v>
      </c>
      <c r="L84" s="276">
        <v>91601.91</v>
      </c>
      <c r="M84" s="276"/>
      <c r="N84" s="276"/>
      <c r="O84" s="281">
        <v>48055</v>
      </c>
      <c r="P84" s="281">
        <v>71114.84</v>
      </c>
      <c r="Q84" s="281">
        <v>5000</v>
      </c>
      <c r="R84" s="281">
        <v>67500</v>
      </c>
      <c r="S84" s="276"/>
      <c r="T84" s="276">
        <v>-1687841.73</v>
      </c>
      <c r="U84" s="276">
        <v>-500.27</v>
      </c>
      <c r="V84" s="276">
        <v>2651073.88</v>
      </c>
      <c r="W84" s="54">
        <v>771488.37</v>
      </c>
      <c r="X84" s="54">
        <v>38460</v>
      </c>
      <c r="Y84" s="54">
        <v>358.24</v>
      </c>
      <c r="Z84" s="54"/>
      <c r="AA84" s="54">
        <v>719410</v>
      </c>
      <c r="AB84" s="54"/>
      <c r="AC84" s="54">
        <v>89027.94</v>
      </c>
      <c r="AD84" s="275">
        <v>1005740</v>
      </c>
      <c r="AE84" s="275"/>
      <c r="AF84" s="275"/>
      <c r="AG84" s="275"/>
      <c r="AH84" s="275">
        <v>650245.9</v>
      </c>
      <c r="AI84" s="275">
        <v>43696.25</v>
      </c>
      <c r="AJ84" s="275"/>
      <c r="AK84" s="275"/>
      <c r="AL84" s="275">
        <v>73380.25</v>
      </c>
      <c r="AM84" s="85">
        <f t="shared" si="7"/>
        <v>144037.94</v>
      </c>
      <c r="AN84" s="21">
        <f t="shared" si="8"/>
        <v>191669.84</v>
      </c>
      <c r="AO84" s="86">
        <f t="shared" si="9"/>
        <v>-47631.899999999994</v>
      </c>
      <c r="AP84" s="24">
        <f t="shared" si="10"/>
        <v>1618744.5499999998</v>
      </c>
      <c r="AQ84" s="25">
        <f t="shared" si="11"/>
        <v>1773062.4</v>
      </c>
      <c r="AR84" s="16">
        <f t="shared" si="12"/>
        <v>-154317.85000000009</v>
      </c>
    </row>
    <row r="85" spans="1:44" ht="15" thickBot="1" x14ac:dyDescent="0.25">
      <c r="A85" s="62" t="s">
        <v>35</v>
      </c>
      <c r="B85" s="62" t="s">
        <v>36</v>
      </c>
      <c r="C85" s="88">
        <v>2512</v>
      </c>
      <c r="D85" s="89" t="s">
        <v>892</v>
      </c>
      <c r="E85" s="276" t="s">
        <v>1782</v>
      </c>
      <c r="F85" s="280">
        <v>173688.13</v>
      </c>
      <c r="G85" s="280">
        <v>45805</v>
      </c>
      <c r="H85" s="280">
        <v>29777.77</v>
      </c>
      <c r="I85" s="280"/>
      <c r="J85" s="276"/>
      <c r="K85" s="276">
        <v>534650.55000000005</v>
      </c>
      <c r="L85" s="276">
        <v>287665.43</v>
      </c>
      <c r="M85" s="276"/>
      <c r="N85" s="276"/>
      <c r="O85" s="281">
        <v>3000</v>
      </c>
      <c r="P85" s="281">
        <v>114900</v>
      </c>
      <c r="Q85" s="281">
        <v>42500</v>
      </c>
      <c r="R85" s="281"/>
      <c r="S85" s="276">
        <v>15000</v>
      </c>
      <c r="T85" s="276"/>
      <c r="U85" s="276"/>
      <c r="V85" s="276">
        <v>3200752.69</v>
      </c>
      <c r="W85" s="54">
        <v>947146.89</v>
      </c>
      <c r="X85" s="54">
        <v>145180</v>
      </c>
      <c r="Y85" s="54">
        <v>1027.3800000000001</v>
      </c>
      <c r="Z85" s="54"/>
      <c r="AA85" s="54">
        <v>679867</v>
      </c>
      <c r="AB85" s="54"/>
      <c r="AC85" s="54">
        <v>34500</v>
      </c>
      <c r="AD85" s="275">
        <v>1050657</v>
      </c>
      <c r="AE85" s="275"/>
      <c r="AF85" s="275"/>
      <c r="AG85" s="275"/>
      <c r="AH85" s="275">
        <v>757808.77</v>
      </c>
      <c r="AI85" s="275">
        <v>211061.66</v>
      </c>
      <c r="AJ85" s="275"/>
      <c r="AK85" s="275"/>
      <c r="AL85" s="275">
        <v>162268</v>
      </c>
      <c r="AM85" s="85">
        <f t="shared" si="7"/>
        <v>249270.9</v>
      </c>
      <c r="AN85" s="21">
        <f t="shared" si="8"/>
        <v>160400</v>
      </c>
      <c r="AO85" s="86">
        <f t="shared" si="9"/>
        <v>88870.9</v>
      </c>
      <c r="AP85" s="24">
        <f t="shared" si="10"/>
        <v>1807721.27</v>
      </c>
      <c r="AQ85" s="25">
        <f t="shared" si="11"/>
        <v>2181795.4299999997</v>
      </c>
      <c r="AR85" s="16">
        <f t="shared" si="12"/>
        <v>-374074.15999999968</v>
      </c>
    </row>
    <row r="86" spans="1:44" ht="15" thickBot="1" x14ac:dyDescent="0.25">
      <c r="A86" s="62" t="s">
        <v>315</v>
      </c>
      <c r="B86" s="62" t="s">
        <v>46</v>
      </c>
      <c r="C86" s="88">
        <v>3664</v>
      </c>
      <c r="D86" s="89" t="s">
        <v>893</v>
      </c>
      <c r="E86" s="276" t="s">
        <v>1672</v>
      </c>
      <c r="F86" s="280">
        <v>408615.98</v>
      </c>
      <c r="G86" s="280">
        <v>14676</v>
      </c>
      <c r="H86" s="280">
        <v>55800.31</v>
      </c>
      <c r="I86" s="280"/>
      <c r="J86" s="276"/>
      <c r="K86" s="276">
        <v>323359.89</v>
      </c>
      <c r="L86" s="276">
        <v>1155205.93</v>
      </c>
      <c r="M86" s="276"/>
      <c r="N86" s="276"/>
      <c r="O86" s="281">
        <v>1900</v>
      </c>
      <c r="P86" s="281">
        <v>56331.19</v>
      </c>
      <c r="Q86" s="281"/>
      <c r="R86" s="281">
        <v>255.05</v>
      </c>
      <c r="S86" s="276">
        <v>66038</v>
      </c>
      <c r="T86" s="276"/>
      <c r="U86" s="276">
        <v>232540.81</v>
      </c>
      <c r="V86" s="276">
        <v>1975689.39</v>
      </c>
      <c r="W86" s="54">
        <v>1301687.82</v>
      </c>
      <c r="X86" s="54">
        <v>115350</v>
      </c>
      <c r="Y86" s="54">
        <v>702.97</v>
      </c>
      <c r="Z86" s="54"/>
      <c r="AA86" s="54">
        <v>1023156</v>
      </c>
      <c r="AB86" s="54"/>
      <c r="AC86" s="54">
        <v>106185</v>
      </c>
      <c r="AD86" s="275">
        <v>1667036</v>
      </c>
      <c r="AE86" s="275"/>
      <c r="AF86" s="275">
        <v>1800</v>
      </c>
      <c r="AG86" s="275"/>
      <c r="AH86" s="275">
        <v>597735.55000000005</v>
      </c>
      <c r="AI86" s="275">
        <v>350389.09</v>
      </c>
      <c r="AJ86" s="275"/>
      <c r="AK86" s="275"/>
      <c r="AL86" s="275">
        <v>0</v>
      </c>
      <c r="AM86" s="85">
        <f t="shared" si="7"/>
        <v>479092.29</v>
      </c>
      <c r="AN86" s="21">
        <f t="shared" si="8"/>
        <v>58486.240000000005</v>
      </c>
      <c r="AO86" s="86">
        <f t="shared" si="9"/>
        <v>420606.05</v>
      </c>
      <c r="AP86" s="24">
        <f t="shared" si="10"/>
        <v>2547081.79</v>
      </c>
      <c r="AQ86" s="25">
        <f t="shared" si="11"/>
        <v>2616960.6399999997</v>
      </c>
      <c r="AR86" s="16">
        <f t="shared" si="12"/>
        <v>-69878.849999999627</v>
      </c>
    </row>
    <row r="87" spans="1:44" ht="15" thickBot="1" x14ac:dyDescent="0.25">
      <c r="A87" s="62" t="s">
        <v>315</v>
      </c>
      <c r="B87" s="62" t="s">
        <v>46</v>
      </c>
      <c r="C87" s="88">
        <v>7927</v>
      </c>
      <c r="D87" s="89" t="s">
        <v>894</v>
      </c>
      <c r="E87" s="276" t="s">
        <v>1673</v>
      </c>
      <c r="F87" s="280">
        <v>1514402.52</v>
      </c>
      <c r="G87" s="280">
        <v>46484.9</v>
      </c>
      <c r="H87" s="280">
        <v>70159.72</v>
      </c>
      <c r="I87" s="280"/>
      <c r="J87" s="276"/>
      <c r="K87" s="276">
        <v>1922700.2</v>
      </c>
      <c r="L87" s="276">
        <v>1004439.68</v>
      </c>
      <c r="M87" s="276"/>
      <c r="N87" s="276"/>
      <c r="O87" s="281">
        <v>1000</v>
      </c>
      <c r="P87" s="281">
        <v>80249.240000000005</v>
      </c>
      <c r="Q87" s="281"/>
      <c r="R87" s="281">
        <v>173.54</v>
      </c>
      <c r="S87" s="276">
        <v>639414</v>
      </c>
      <c r="T87" s="276"/>
      <c r="U87" s="276">
        <v>198957.28</v>
      </c>
      <c r="V87" s="276">
        <v>3812204.74</v>
      </c>
      <c r="W87" s="54">
        <v>2183579.38</v>
      </c>
      <c r="X87" s="54">
        <v>38570</v>
      </c>
      <c r="Y87" s="54">
        <v>928.83</v>
      </c>
      <c r="Z87" s="54"/>
      <c r="AA87" s="54">
        <v>832755.1</v>
      </c>
      <c r="AB87" s="54"/>
      <c r="AC87" s="54">
        <v>748180</v>
      </c>
      <c r="AD87" s="275">
        <v>1720773.1</v>
      </c>
      <c r="AE87" s="275"/>
      <c r="AF87" s="275">
        <v>2000</v>
      </c>
      <c r="AG87" s="275"/>
      <c r="AH87" s="275">
        <v>853042.6</v>
      </c>
      <c r="AI87" s="275">
        <v>377251.55</v>
      </c>
      <c r="AJ87" s="275"/>
      <c r="AK87" s="275"/>
      <c r="AL87" s="275"/>
      <c r="AM87" s="85">
        <f t="shared" si="7"/>
        <v>1631047.14</v>
      </c>
      <c r="AN87" s="21">
        <f t="shared" si="8"/>
        <v>81422.78</v>
      </c>
      <c r="AO87" s="86">
        <f t="shared" si="9"/>
        <v>1549624.3599999999</v>
      </c>
      <c r="AP87" s="24">
        <f t="shared" si="10"/>
        <v>3804013.31</v>
      </c>
      <c r="AQ87" s="25">
        <f t="shared" si="11"/>
        <v>2953067.25</v>
      </c>
      <c r="AR87" s="16">
        <f t="shared" si="12"/>
        <v>850946.06</v>
      </c>
    </row>
    <row r="88" spans="1:44" ht="15" thickBot="1" x14ac:dyDescent="0.25">
      <c r="A88" s="62" t="s">
        <v>315</v>
      </c>
      <c r="B88" s="62" t="s">
        <v>46</v>
      </c>
      <c r="C88" s="88">
        <v>7609</v>
      </c>
      <c r="D88" s="89" t="s">
        <v>895</v>
      </c>
      <c r="E88" s="276" t="s">
        <v>1674</v>
      </c>
      <c r="F88" s="280">
        <v>758041.44</v>
      </c>
      <c r="G88" s="280">
        <v>28929</v>
      </c>
      <c r="H88" s="280">
        <v>56008.639999999999</v>
      </c>
      <c r="I88" s="280"/>
      <c r="J88" s="276"/>
      <c r="K88" s="276">
        <v>1881349.88</v>
      </c>
      <c r="L88" s="276">
        <v>797747.66</v>
      </c>
      <c r="M88" s="276"/>
      <c r="N88" s="276"/>
      <c r="O88" s="281">
        <v>5540</v>
      </c>
      <c r="P88" s="281">
        <v>66121.87</v>
      </c>
      <c r="Q88" s="281"/>
      <c r="R88" s="281">
        <v>69750</v>
      </c>
      <c r="S88" s="276"/>
      <c r="T88" s="276"/>
      <c r="U88" s="276">
        <v>209750.49</v>
      </c>
      <c r="V88" s="276">
        <v>3564237.85</v>
      </c>
      <c r="W88" s="54">
        <v>1736173.69</v>
      </c>
      <c r="X88" s="54">
        <v>58910</v>
      </c>
      <c r="Y88" s="54">
        <v>752.05</v>
      </c>
      <c r="Z88" s="54"/>
      <c r="AA88" s="54">
        <v>881273.72</v>
      </c>
      <c r="AB88" s="54"/>
      <c r="AC88" s="54">
        <v>581280</v>
      </c>
      <c r="AD88" s="275">
        <v>1574223.72</v>
      </c>
      <c r="AE88" s="275"/>
      <c r="AF88" s="275">
        <v>4000</v>
      </c>
      <c r="AG88" s="275"/>
      <c r="AH88" s="275">
        <v>916620.29</v>
      </c>
      <c r="AI88" s="275">
        <v>274345.96000000002</v>
      </c>
      <c r="AJ88" s="275"/>
      <c r="AK88" s="275"/>
      <c r="AL88" s="275"/>
      <c r="AM88" s="85">
        <f t="shared" si="7"/>
        <v>842979.08</v>
      </c>
      <c r="AN88" s="21">
        <f t="shared" si="8"/>
        <v>141411.87</v>
      </c>
      <c r="AO88" s="86">
        <f t="shared" si="9"/>
        <v>701567.21</v>
      </c>
      <c r="AP88" s="24">
        <f t="shared" si="10"/>
        <v>3258389.46</v>
      </c>
      <c r="AQ88" s="25">
        <f t="shared" si="11"/>
        <v>2769189.9699999997</v>
      </c>
      <c r="AR88" s="16">
        <f t="shared" si="12"/>
        <v>489199.49000000022</v>
      </c>
    </row>
    <row r="89" spans="1:44" ht="15" thickBot="1" x14ac:dyDescent="0.25">
      <c r="A89" s="62" t="s">
        <v>315</v>
      </c>
      <c r="B89" s="62" t="s">
        <v>46</v>
      </c>
      <c r="C89" s="88">
        <v>6471</v>
      </c>
      <c r="D89" s="89" t="s">
        <v>896</v>
      </c>
      <c r="E89" s="276" t="s">
        <v>1675</v>
      </c>
      <c r="F89" s="280">
        <v>781210.38</v>
      </c>
      <c r="G89" s="280">
        <v>39237</v>
      </c>
      <c r="H89" s="280">
        <v>87875.74</v>
      </c>
      <c r="I89" s="280"/>
      <c r="J89" s="276"/>
      <c r="K89" s="276">
        <v>1125321.47</v>
      </c>
      <c r="L89" s="276">
        <v>601916.11</v>
      </c>
      <c r="M89" s="276"/>
      <c r="N89" s="276"/>
      <c r="O89" s="281">
        <v>1500</v>
      </c>
      <c r="P89" s="281">
        <v>70116.33</v>
      </c>
      <c r="Q89" s="281"/>
      <c r="R89" s="281">
        <v>0</v>
      </c>
      <c r="S89" s="276">
        <v>270549.09000000003</v>
      </c>
      <c r="T89" s="276"/>
      <c r="U89" s="276">
        <v>256885.33</v>
      </c>
      <c r="V89" s="276">
        <v>2080906</v>
      </c>
      <c r="W89" s="54">
        <v>1324369.3700000001</v>
      </c>
      <c r="X89" s="54">
        <v>188360</v>
      </c>
      <c r="Y89" s="54">
        <v>899.28</v>
      </c>
      <c r="Z89" s="54"/>
      <c r="AA89" s="54">
        <v>1610476.6</v>
      </c>
      <c r="AB89" s="54"/>
      <c r="AC89" s="54">
        <v>271319</v>
      </c>
      <c r="AD89" s="275">
        <v>2282564.6</v>
      </c>
      <c r="AE89" s="275"/>
      <c r="AF89" s="275">
        <v>12080</v>
      </c>
      <c r="AG89" s="275"/>
      <c r="AH89" s="275">
        <v>813811.82</v>
      </c>
      <c r="AI89" s="275">
        <v>268876.77</v>
      </c>
      <c r="AJ89" s="275"/>
      <c r="AK89" s="275"/>
      <c r="AL89" s="275">
        <v>500</v>
      </c>
      <c r="AM89" s="85">
        <f t="shared" si="7"/>
        <v>908323.12</v>
      </c>
      <c r="AN89" s="21">
        <f t="shared" si="8"/>
        <v>71616.33</v>
      </c>
      <c r="AO89" s="86">
        <f t="shared" si="9"/>
        <v>836706.79</v>
      </c>
      <c r="AP89" s="24">
        <f t="shared" si="10"/>
        <v>3395424.25</v>
      </c>
      <c r="AQ89" s="25">
        <f t="shared" si="11"/>
        <v>3377833.19</v>
      </c>
      <c r="AR89" s="16">
        <f t="shared" si="12"/>
        <v>17591.060000000056</v>
      </c>
    </row>
    <row r="90" spans="1:44" ht="15" thickBot="1" x14ac:dyDescent="0.25">
      <c r="A90" s="62" t="s">
        <v>315</v>
      </c>
      <c r="B90" s="62" t="s">
        <v>46</v>
      </c>
      <c r="C90" s="88">
        <v>4146</v>
      </c>
      <c r="D90" s="89" t="s">
        <v>897</v>
      </c>
      <c r="E90" s="276" t="s">
        <v>1676</v>
      </c>
      <c r="F90" s="280">
        <v>754144.3</v>
      </c>
      <c r="G90" s="280">
        <v>40386.5</v>
      </c>
      <c r="H90" s="280">
        <v>151200</v>
      </c>
      <c r="I90" s="280"/>
      <c r="J90" s="276"/>
      <c r="K90" s="276">
        <v>1116991.43</v>
      </c>
      <c r="L90" s="276">
        <v>426115.37</v>
      </c>
      <c r="M90" s="276"/>
      <c r="N90" s="276"/>
      <c r="O90" s="281">
        <v>0</v>
      </c>
      <c r="P90" s="281">
        <v>60397.07</v>
      </c>
      <c r="Q90" s="281"/>
      <c r="R90" s="281">
        <v>24.58</v>
      </c>
      <c r="S90" s="276"/>
      <c r="T90" s="276"/>
      <c r="U90" s="276">
        <v>165214.85999999999</v>
      </c>
      <c r="V90" s="276">
        <v>2304026.96</v>
      </c>
      <c r="W90" s="54">
        <v>1476399.11</v>
      </c>
      <c r="X90" s="54">
        <v>217100</v>
      </c>
      <c r="Y90" s="54">
        <v>963.71</v>
      </c>
      <c r="Z90" s="54"/>
      <c r="AA90" s="54">
        <v>379795.5</v>
      </c>
      <c r="AB90" s="54"/>
      <c r="AC90" s="54">
        <v>99943</v>
      </c>
      <c r="AD90" s="275">
        <v>1096803.5</v>
      </c>
      <c r="AE90" s="275"/>
      <c r="AF90" s="275"/>
      <c r="AG90" s="275"/>
      <c r="AH90" s="275">
        <v>545743.12</v>
      </c>
      <c r="AI90" s="275">
        <v>207698.82</v>
      </c>
      <c r="AJ90" s="275"/>
      <c r="AK90" s="275"/>
      <c r="AL90" s="275"/>
      <c r="AM90" s="85">
        <f t="shared" si="7"/>
        <v>945730.8</v>
      </c>
      <c r="AN90" s="21">
        <f t="shared" si="8"/>
        <v>60421.65</v>
      </c>
      <c r="AO90" s="86">
        <f t="shared" si="9"/>
        <v>885309.15</v>
      </c>
      <c r="AP90" s="24">
        <f t="shared" si="10"/>
        <v>2174201.3200000003</v>
      </c>
      <c r="AQ90" s="25">
        <f t="shared" si="11"/>
        <v>1850245.4400000002</v>
      </c>
      <c r="AR90" s="16">
        <f t="shared" si="12"/>
        <v>323955.88000000012</v>
      </c>
    </row>
    <row r="91" spans="1:44" ht="15" thickBot="1" x14ac:dyDescent="0.25">
      <c r="A91" s="62" t="s">
        <v>315</v>
      </c>
      <c r="B91" s="62" t="s">
        <v>46</v>
      </c>
      <c r="C91" s="88">
        <v>8209</v>
      </c>
      <c r="D91" s="89" t="s">
        <v>898</v>
      </c>
      <c r="E91" s="276" t="s">
        <v>1677</v>
      </c>
      <c r="F91" s="280">
        <v>850296.29</v>
      </c>
      <c r="G91" s="280">
        <v>101280.26</v>
      </c>
      <c r="H91" s="280">
        <v>106431.92</v>
      </c>
      <c r="I91" s="280"/>
      <c r="J91" s="276"/>
      <c r="K91" s="276">
        <v>727214.02</v>
      </c>
      <c r="L91" s="276">
        <v>1136205.3500000001</v>
      </c>
      <c r="M91" s="276"/>
      <c r="N91" s="276"/>
      <c r="O91" s="281">
        <v>200000</v>
      </c>
      <c r="P91" s="281">
        <v>85985.64</v>
      </c>
      <c r="Q91" s="281"/>
      <c r="R91" s="281">
        <v>237750</v>
      </c>
      <c r="S91" s="276">
        <v>4350</v>
      </c>
      <c r="T91" s="276"/>
      <c r="U91" s="276">
        <v>310154.61</v>
      </c>
      <c r="V91" s="276">
        <v>2345661.54</v>
      </c>
      <c r="W91" s="54">
        <v>2231675.64</v>
      </c>
      <c r="X91" s="54"/>
      <c r="Y91" s="54">
        <v>1066.03</v>
      </c>
      <c r="Z91" s="54"/>
      <c r="AA91" s="54">
        <v>1271046</v>
      </c>
      <c r="AB91" s="54"/>
      <c r="AC91" s="54">
        <v>772108.25</v>
      </c>
      <c r="AD91" s="275">
        <v>2231034.25</v>
      </c>
      <c r="AE91" s="275"/>
      <c r="AF91" s="275"/>
      <c r="AG91" s="275"/>
      <c r="AH91" s="275">
        <v>1168100.83</v>
      </c>
      <c r="AI91" s="275">
        <v>257536.58</v>
      </c>
      <c r="AJ91" s="275"/>
      <c r="AK91" s="275"/>
      <c r="AL91" s="275"/>
      <c r="AM91" s="85">
        <f t="shared" si="7"/>
        <v>1058008.47</v>
      </c>
      <c r="AN91" s="21">
        <f t="shared" si="8"/>
        <v>523735.64</v>
      </c>
      <c r="AO91" s="86">
        <f t="shared" si="9"/>
        <v>534272.82999999996</v>
      </c>
      <c r="AP91" s="24">
        <f t="shared" si="10"/>
        <v>4275895.92</v>
      </c>
      <c r="AQ91" s="25">
        <f t="shared" si="11"/>
        <v>3656671.66</v>
      </c>
      <c r="AR91" s="16">
        <f t="shared" si="12"/>
        <v>619224.25999999978</v>
      </c>
    </row>
    <row r="92" spans="1:44" ht="15" thickBot="1" x14ac:dyDescent="0.25">
      <c r="A92" s="62" t="s">
        <v>315</v>
      </c>
      <c r="B92" s="62" t="s">
        <v>46</v>
      </c>
      <c r="C92" s="88">
        <v>4164</v>
      </c>
      <c r="D92" s="89" t="s">
        <v>899</v>
      </c>
      <c r="E92" s="276" t="s">
        <v>1678</v>
      </c>
      <c r="F92" s="280">
        <v>502701.03</v>
      </c>
      <c r="G92" s="280">
        <v>33935.25</v>
      </c>
      <c r="H92" s="280">
        <v>53096.160000000003</v>
      </c>
      <c r="I92" s="280"/>
      <c r="J92" s="276"/>
      <c r="K92" s="276">
        <v>918251.76</v>
      </c>
      <c r="L92" s="276">
        <v>241288.2</v>
      </c>
      <c r="M92" s="276"/>
      <c r="N92" s="276"/>
      <c r="O92" s="281">
        <v>348000</v>
      </c>
      <c r="P92" s="281">
        <v>98870.91</v>
      </c>
      <c r="Q92" s="281"/>
      <c r="R92" s="281">
        <v>239093.02</v>
      </c>
      <c r="S92" s="276">
        <v>2031</v>
      </c>
      <c r="T92" s="276"/>
      <c r="U92" s="276">
        <v>138603.42000000001</v>
      </c>
      <c r="V92" s="276">
        <v>4378498.51</v>
      </c>
      <c r="W92" s="54">
        <v>1155179.57</v>
      </c>
      <c r="X92" s="54"/>
      <c r="Y92" s="54">
        <v>647.20000000000005</v>
      </c>
      <c r="Z92" s="54"/>
      <c r="AA92" s="54">
        <v>1346958</v>
      </c>
      <c r="AB92" s="54"/>
      <c r="AC92" s="54">
        <v>84767</v>
      </c>
      <c r="AD92" s="275">
        <v>1932070</v>
      </c>
      <c r="AE92" s="275"/>
      <c r="AF92" s="275"/>
      <c r="AG92" s="275">
        <v>2040</v>
      </c>
      <c r="AH92" s="275">
        <v>618266.44999999995</v>
      </c>
      <c r="AI92" s="275">
        <v>226684.56</v>
      </c>
      <c r="AJ92" s="275"/>
      <c r="AK92" s="275"/>
      <c r="AL92" s="275"/>
      <c r="AM92" s="85">
        <f t="shared" si="7"/>
        <v>589732.44000000006</v>
      </c>
      <c r="AN92" s="21">
        <f t="shared" si="8"/>
        <v>685963.93</v>
      </c>
      <c r="AO92" s="86">
        <f t="shared" si="9"/>
        <v>-96231.489999999991</v>
      </c>
      <c r="AP92" s="24">
        <f t="shared" si="10"/>
        <v>2587551.77</v>
      </c>
      <c r="AQ92" s="25">
        <f t="shared" si="11"/>
        <v>2779061.0100000002</v>
      </c>
      <c r="AR92" s="16">
        <f t="shared" si="12"/>
        <v>-191509.24000000022</v>
      </c>
    </row>
    <row r="93" spans="1:44" ht="15" thickBot="1" x14ac:dyDescent="0.25">
      <c r="A93" s="62" t="s">
        <v>315</v>
      </c>
      <c r="B93" s="62" t="s">
        <v>46</v>
      </c>
      <c r="C93" s="88">
        <v>5920</v>
      </c>
      <c r="D93" s="89" t="s">
        <v>900</v>
      </c>
      <c r="E93" s="276" t="s">
        <v>1679</v>
      </c>
      <c r="F93" s="280">
        <v>235495.85</v>
      </c>
      <c r="G93" s="280">
        <v>119776</v>
      </c>
      <c r="H93" s="280">
        <v>88826.9</v>
      </c>
      <c r="I93" s="280"/>
      <c r="J93" s="276"/>
      <c r="K93" s="276">
        <v>1264792.02</v>
      </c>
      <c r="L93" s="276">
        <v>494558.46</v>
      </c>
      <c r="M93" s="276"/>
      <c r="N93" s="276"/>
      <c r="O93" s="281">
        <v>5660</v>
      </c>
      <c r="P93" s="281">
        <v>82332.67</v>
      </c>
      <c r="Q93" s="281"/>
      <c r="R93" s="281">
        <v>30000</v>
      </c>
      <c r="S93" s="276">
        <v>2304</v>
      </c>
      <c r="T93" s="276"/>
      <c r="U93" s="276">
        <v>217178.71</v>
      </c>
      <c r="V93" s="276"/>
      <c r="W93" s="54">
        <v>1472348.4</v>
      </c>
      <c r="X93" s="54"/>
      <c r="Y93" s="54">
        <v>786.82</v>
      </c>
      <c r="Z93" s="54"/>
      <c r="AA93" s="54">
        <v>1652746.5</v>
      </c>
      <c r="AB93" s="54"/>
      <c r="AC93" s="54">
        <v>161592</v>
      </c>
      <c r="AD93" s="275">
        <v>2488353.5</v>
      </c>
      <c r="AE93" s="275"/>
      <c r="AF93" s="275">
        <v>8356</v>
      </c>
      <c r="AG93" s="275"/>
      <c r="AH93" s="275">
        <v>822901.4</v>
      </c>
      <c r="AI93" s="275">
        <v>262097.31</v>
      </c>
      <c r="AJ93" s="275"/>
      <c r="AK93" s="275"/>
      <c r="AL93" s="275"/>
      <c r="AM93" s="85">
        <f t="shared" si="7"/>
        <v>444098.75</v>
      </c>
      <c r="AN93" s="21">
        <f t="shared" si="8"/>
        <v>117992.67</v>
      </c>
      <c r="AO93" s="86">
        <f t="shared" si="9"/>
        <v>326106.08</v>
      </c>
      <c r="AP93" s="24">
        <f t="shared" si="10"/>
        <v>3287473.7199999997</v>
      </c>
      <c r="AQ93" s="25">
        <f t="shared" si="11"/>
        <v>3581708.21</v>
      </c>
      <c r="AR93" s="16">
        <f t="shared" si="12"/>
        <v>-294234.49000000022</v>
      </c>
    </row>
    <row r="94" spans="1:44" ht="15" thickBot="1" x14ac:dyDescent="0.25">
      <c r="A94" s="62" t="s">
        <v>315</v>
      </c>
      <c r="B94" s="62" t="s">
        <v>46</v>
      </c>
      <c r="C94" s="88">
        <v>4614</v>
      </c>
      <c r="D94" s="89" t="s">
        <v>901</v>
      </c>
      <c r="E94" s="276" t="s">
        <v>1680</v>
      </c>
      <c r="F94" s="280">
        <v>389145.73</v>
      </c>
      <c r="G94" s="280">
        <v>38771.25</v>
      </c>
      <c r="H94" s="280">
        <v>111880.67</v>
      </c>
      <c r="I94" s="280"/>
      <c r="J94" s="276"/>
      <c r="K94" s="276">
        <v>953140.78</v>
      </c>
      <c r="L94" s="276">
        <v>754098.39</v>
      </c>
      <c r="M94" s="276"/>
      <c r="N94" s="276"/>
      <c r="O94" s="281">
        <v>9072</v>
      </c>
      <c r="P94" s="281">
        <v>90414.67</v>
      </c>
      <c r="Q94" s="281"/>
      <c r="R94" s="281">
        <v>180002.94</v>
      </c>
      <c r="S94" s="276">
        <v>285131</v>
      </c>
      <c r="T94" s="276"/>
      <c r="U94" s="276">
        <v>74148.86</v>
      </c>
      <c r="V94" s="276">
        <v>2028099.35</v>
      </c>
      <c r="W94" s="54">
        <v>1652448.99</v>
      </c>
      <c r="X94" s="54"/>
      <c r="Y94" s="54">
        <v>652.67999999999995</v>
      </c>
      <c r="Z94" s="54"/>
      <c r="AA94" s="54">
        <v>1338225</v>
      </c>
      <c r="AB94" s="54"/>
      <c r="AC94" s="54">
        <v>124462.25</v>
      </c>
      <c r="AD94" s="275">
        <v>2010729.25</v>
      </c>
      <c r="AE94" s="275"/>
      <c r="AF94" s="275">
        <v>4000</v>
      </c>
      <c r="AG94" s="275"/>
      <c r="AH94" s="275">
        <v>724769.93</v>
      </c>
      <c r="AI94" s="275">
        <v>223649.6</v>
      </c>
      <c r="AJ94" s="275"/>
      <c r="AK94" s="275"/>
      <c r="AL94" s="275"/>
      <c r="AM94" s="85">
        <f t="shared" si="7"/>
        <v>539797.65</v>
      </c>
      <c r="AN94" s="21">
        <f t="shared" si="8"/>
        <v>279489.61</v>
      </c>
      <c r="AO94" s="86">
        <f t="shared" si="9"/>
        <v>260308.04000000004</v>
      </c>
      <c r="AP94" s="24">
        <f t="shared" si="10"/>
        <v>3115788.92</v>
      </c>
      <c r="AQ94" s="25">
        <f t="shared" si="11"/>
        <v>2963148.7800000003</v>
      </c>
      <c r="AR94" s="16">
        <f t="shared" si="12"/>
        <v>152640.13999999966</v>
      </c>
    </row>
    <row r="95" spans="1:44" ht="15" thickBot="1" x14ac:dyDescent="0.25">
      <c r="A95" s="62" t="s">
        <v>315</v>
      </c>
      <c r="B95" s="62" t="s">
        <v>46</v>
      </c>
      <c r="C95" s="88">
        <v>6523</v>
      </c>
      <c r="D95" s="89" t="s">
        <v>902</v>
      </c>
      <c r="E95" s="276" t="s">
        <v>1681</v>
      </c>
      <c r="F95" s="280">
        <v>294274.73</v>
      </c>
      <c r="G95" s="280">
        <v>74379.25</v>
      </c>
      <c r="H95" s="280">
        <v>95245.54</v>
      </c>
      <c r="I95" s="280"/>
      <c r="J95" s="276"/>
      <c r="K95" s="276">
        <v>2048050</v>
      </c>
      <c r="L95" s="276">
        <v>320001.12</v>
      </c>
      <c r="M95" s="276"/>
      <c r="N95" s="276"/>
      <c r="O95" s="281">
        <v>146570</v>
      </c>
      <c r="P95" s="281">
        <v>103989.14</v>
      </c>
      <c r="Q95" s="281">
        <v>79524</v>
      </c>
      <c r="R95" s="281">
        <v>2917.75</v>
      </c>
      <c r="S95" s="276">
        <v>31718</v>
      </c>
      <c r="T95" s="276"/>
      <c r="U95" s="276">
        <v>120698.48</v>
      </c>
      <c r="V95" s="276">
        <v>4808766.24</v>
      </c>
      <c r="W95" s="54">
        <v>1999448.43</v>
      </c>
      <c r="X95" s="54"/>
      <c r="Y95" s="54">
        <v>540.57000000000005</v>
      </c>
      <c r="Z95" s="54"/>
      <c r="AA95" s="54">
        <v>1299642.5</v>
      </c>
      <c r="AB95" s="54"/>
      <c r="AC95" s="54">
        <v>215056</v>
      </c>
      <c r="AD95" s="275">
        <v>2268142.5</v>
      </c>
      <c r="AE95" s="275"/>
      <c r="AF95" s="275">
        <v>1660</v>
      </c>
      <c r="AG95" s="275"/>
      <c r="AH95" s="275">
        <v>1158479.29</v>
      </c>
      <c r="AI95" s="275">
        <v>374865.28</v>
      </c>
      <c r="AJ95" s="275"/>
      <c r="AK95" s="275"/>
      <c r="AL95" s="275"/>
      <c r="AM95" s="85">
        <f t="shared" si="7"/>
        <v>463899.51999999996</v>
      </c>
      <c r="AN95" s="21">
        <f t="shared" si="8"/>
        <v>333000.89</v>
      </c>
      <c r="AO95" s="86">
        <f t="shared" si="9"/>
        <v>130898.62999999995</v>
      </c>
      <c r="AP95" s="24">
        <f t="shared" si="10"/>
        <v>3514687.5</v>
      </c>
      <c r="AQ95" s="25">
        <f t="shared" si="11"/>
        <v>3803147.0700000003</v>
      </c>
      <c r="AR95" s="16">
        <f t="shared" si="12"/>
        <v>-288459.5700000003</v>
      </c>
    </row>
    <row r="96" spans="1:44" ht="15" thickBot="1" x14ac:dyDescent="0.25">
      <c r="A96" s="62" t="s">
        <v>315</v>
      </c>
      <c r="B96" s="62" t="s">
        <v>46</v>
      </c>
      <c r="C96" s="88">
        <v>4131</v>
      </c>
      <c r="D96" s="89" t="s">
        <v>903</v>
      </c>
      <c r="E96" s="276" t="s">
        <v>1682</v>
      </c>
      <c r="F96" s="280">
        <v>251852.71</v>
      </c>
      <c r="G96" s="280">
        <v>35336</v>
      </c>
      <c r="H96" s="280">
        <v>52509.69</v>
      </c>
      <c r="I96" s="280"/>
      <c r="J96" s="276"/>
      <c r="K96" s="276">
        <v>1121173.8400000001</v>
      </c>
      <c r="L96" s="276">
        <v>542286.69999999995</v>
      </c>
      <c r="M96" s="276"/>
      <c r="N96" s="276"/>
      <c r="O96" s="281">
        <v>151500</v>
      </c>
      <c r="P96" s="281">
        <v>80950.45</v>
      </c>
      <c r="Q96" s="281"/>
      <c r="R96" s="281">
        <v>9064.02</v>
      </c>
      <c r="S96" s="276">
        <v>165350</v>
      </c>
      <c r="T96" s="276"/>
      <c r="U96" s="276">
        <v>178241.13</v>
      </c>
      <c r="V96" s="276">
        <v>2574871.5499999998</v>
      </c>
      <c r="W96" s="54">
        <v>1019812.01</v>
      </c>
      <c r="X96" s="54"/>
      <c r="Y96" s="54">
        <v>420.33</v>
      </c>
      <c r="Z96" s="54"/>
      <c r="AA96" s="54">
        <v>1396174.3</v>
      </c>
      <c r="AB96" s="54"/>
      <c r="AC96" s="54">
        <v>163871.25</v>
      </c>
      <c r="AD96" s="275">
        <v>2133390.5499999998</v>
      </c>
      <c r="AE96" s="275"/>
      <c r="AF96" s="275"/>
      <c r="AG96" s="275"/>
      <c r="AH96" s="275">
        <v>464590.06</v>
      </c>
      <c r="AI96" s="275">
        <v>224957.47</v>
      </c>
      <c r="AJ96" s="275"/>
      <c r="AK96" s="275"/>
      <c r="AL96" s="275">
        <v>500</v>
      </c>
      <c r="AM96" s="85">
        <f t="shared" si="7"/>
        <v>339698.39999999997</v>
      </c>
      <c r="AN96" s="21">
        <f t="shared" si="8"/>
        <v>241514.47</v>
      </c>
      <c r="AO96" s="86">
        <f t="shared" si="9"/>
        <v>98183.929999999964</v>
      </c>
      <c r="AP96" s="24">
        <f t="shared" si="10"/>
        <v>2580277.89</v>
      </c>
      <c r="AQ96" s="25">
        <f t="shared" si="11"/>
        <v>2823438.08</v>
      </c>
      <c r="AR96" s="16">
        <f t="shared" si="12"/>
        <v>-243160.18999999994</v>
      </c>
    </row>
    <row r="97" spans="1:44" ht="15" thickBot="1" x14ac:dyDescent="0.25">
      <c r="A97" s="62" t="s">
        <v>315</v>
      </c>
      <c r="B97" s="62" t="s">
        <v>46</v>
      </c>
      <c r="C97" s="88">
        <v>5378</v>
      </c>
      <c r="D97" s="89" t="s">
        <v>904</v>
      </c>
      <c r="E97" s="276" t="s">
        <v>1683</v>
      </c>
      <c r="F97" s="280">
        <v>116471.16</v>
      </c>
      <c r="G97" s="280">
        <v>73706.55</v>
      </c>
      <c r="H97" s="280">
        <v>44680.62</v>
      </c>
      <c r="I97" s="280"/>
      <c r="J97" s="276"/>
      <c r="K97" s="276">
        <v>1182088.51</v>
      </c>
      <c r="L97" s="276">
        <v>432714.34</v>
      </c>
      <c r="M97" s="276"/>
      <c r="N97" s="276"/>
      <c r="O97" s="281">
        <v>203527</v>
      </c>
      <c r="P97" s="281">
        <v>199392.45</v>
      </c>
      <c r="Q97" s="281"/>
      <c r="R97" s="281">
        <v>0</v>
      </c>
      <c r="S97" s="276">
        <v>5158.03</v>
      </c>
      <c r="T97" s="276"/>
      <c r="U97" s="276">
        <v>95908.55</v>
      </c>
      <c r="V97" s="276">
        <v>2326634.9900000002</v>
      </c>
      <c r="W97" s="54">
        <v>1213907.76</v>
      </c>
      <c r="X97" s="54">
        <v>36713.33</v>
      </c>
      <c r="Y97" s="54">
        <v>385.55</v>
      </c>
      <c r="Z97" s="54"/>
      <c r="AA97" s="54">
        <v>1221942.5</v>
      </c>
      <c r="AB97" s="54"/>
      <c r="AC97" s="54">
        <v>88188.2</v>
      </c>
      <c r="AD97" s="275">
        <v>1942692.5</v>
      </c>
      <c r="AE97" s="275"/>
      <c r="AF97" s="275">
        <v>4000</v>
      </c>
      <c r="AG97" s="275"/>
      <c r="AH97" s="275">
        <v>596489.80000000005</v>
      </c>
      <c r="AI97" s="275">
        <v>184336.87</v>
      </c>
      <c r="AJ97" s="275"/>
      <c r="AK97" s="275"/>
      <c r="AL97" s="275">
        <v>1.1200000000000001</v>
      </c>
      <c r="AM97" s="85">
        <f t="shared" si="7"/>
        <v>234858.33000000002</v>
      </c>
      <c r="AN97" s="21">
        <f t="shared" si="8"/>
        <v>402919.45</v>
      </c>
      <c r="AO97" s="86">
        <f t="shared" si="9"/>
        <v>-168061.12</v>
      </c>
      <c r="AP97" s="24">
        <f t="shared" si="10"/>
        <v>2561137.3400000003</v>
      </c>
      <c r="AQ97" s="25">
        <f t="shared" si="11"/>
        <v>2727520.29</v>
      </c>
      <c r="AR97" s="16">
        <f t="shared" si="12"/>
        <v>-166382.94999999972</v>
      </c>
    </row>
    <row r="98" spans="1:44" ht="15" thickBot="1" x14ac:dyDescent="0.25">
      <c r="A98" s="62" t="s">
        <v>315</v>
      </c>
      <c r="B98" s="62" t="s">
        <v>46</v>
      </c>
      <c r="C98" s="88">
        <v>4212</v>
      </c>
      <c r="D98" s="89" t="s">
        <v>905</v>
      </c>
      <c r="E98" s="276" t="s">
        <v>1684</v>
      </c>
      <c r="F98" s="280">
        <v>300923.43</v>
      </c>
      <c r="G98" s="280">
        <v>108249</v>
      </c>
      <c r="H98" s="280">
        <v>62123.14</v>
      </c>
      <c r="I98" s="280"/>
      <c r="J98" s="276"/>
      <c r="K98" s="276">
        <v>1250897.06</v>
      </c>
      <c r="L98" s="276">
        <v>694595.4</v>
      </c>
      <c r="M98" s="276"/>
      <c r="N98" s="276"/>
      <c r="O98" s="281">
        <v>2820</v>
      </c>
      <c r="P98" s="281">
        <v>71435.05</v>
      </c>
      <c r="Q98" s="281"/>
      <c r="R98" s="281">
        <v>26.17</v>
      </c>
      <c r="S98" s="276">
        <v>129750</v>
      </c>
      <c r="T98" s="276"/>
      <c r="U98" s="276">
        <v>173748.87</v>
      </c>
      <c r="V98" s="276">
        <v>2310530.36</v>
      </c>
      <c r="W98" s="54">
        <v>1264607.9099999999</v>
      </c>
      <c r="X98" s="54">
        <v>227122</v>
      </c>
      <c r="Y98" s="54">
        <v>488.71</v>
      </c>
      <c r="Z98" s="54"/>
      <c r="AA98" s="54">
        <v>1178892.6000000001</v>
      </c>
      <c r="AB98" s="54"/>
      <c r="AC98" s="54">
        <v>626216.25</v>
      </c>
      <c r="AD98" s="275">
        <v>2029160.85</v>
      </c>
      <c r="AE98" s="275"/>
      <c r="AF98" s="275">
        <v>4000</v>
      </c>
      <c r="AG98" s="275"/>
      <c r="AH98" s="275">
        <v>612790.18999999994</v>
      </c>
      <c r="AI98" s="275">
        <v>216649.60000000001</v>
      </c>
      <c r="AJ98" s="275"/>
      <c r="AK98" s="275"/>
      <c r="AL98" s="275"/>
      <c r="AM98" s="85">
        <f t="shared" si="7"/>
        <v>471295.57</v>
      </c>
      <c r="AN98" s="21">
        <f t="shared" si="8"/>
        <v>74281.22</v>
      </c>
      <c r="AO98" s="86">
        <f t="shared" si="9"/>
        <v>397014.35</v>
      </c>
      <c r="AP98" s="24">
        <f t="shared" si="10"/>
        <v>3297327.4699999997</v>
      </c>
      <c r="AQ98" s="25">
        <f t="shared" si="11"/>
        <v>2862600.64</v>
      </c>
      <c r="AR98" s="16">
        <f t="shared" si="12"/>
        <v>434726.82999999961</v>
      </c>
    </row>
    <row r="99" spans="1:44" ht="15" thickBot="1" x14ac:dyDescent="0.25">
      <c r="A99" s="62" t="s">
        <v>315</v>
      </c>
      <c r="B99" s="62" t="s">
        <v>46</v>
      </c>
      <c r="C99" s="88">
        <v>3326</v>
      </c>
      <c r="D99" s="89" t="s">
        <v>906</v>
      </c>
      <c r="E99" s="276" t="s">
        <v>1783</v>
      </c>
      <c r="F99" s="280">
        <v>397608.14</v>
      </c>
      <c r="G99" s="280">
        <v>47190.75</v>
      </c>
      <c r="H99" s="280">
        <v>68145.8</v>
      </c>
      <c r="I99" s="280"/>
      <c r="J99" s="276"/>
      <c r="K99" s="276">
        <v>1277286.23</v>
      </c>
      <c r="L99" s="276">
        <v>238865.69</v>
      </c>
      <c r="M99" s="276"/>
      <c r="N99" s="276"/>
      <c r="O99" s="281">
        <v>15045</v>
      </c>
      <c r="P99" s="281">
        <v>66632.58</v>
      </c>
      <c r="Q99" s="281"/>
      <c r="R99" s="281">
        <v>64365</v>
      </c>
      <c r="S99" s="276">
        <v>205100</v>
      </c>
      <c r="T99" s="276"/>
      <c r="U99" s="276">
        <v>18669.23</v>
      </c>
      <c r="V99" s="276">
        <v>2166873.39</v>
      </c>
      <c r="W99" s="54">
        <v>1311338.18</v>
      </c>
      <c r="X99" s="54">
        <v>60000</v>
      </c>
      <c r="Y99" s="54">
        <v>399.16</v>
      </c>
      <c r="Z99" s="54"/>
      <c r="AA99" s="54">
        <v>549710</v>
      </c>
      <c r="AB99" s="54"/>
      <c r="AC99" s="54">
        <v>101556.5</v>
      </c>
      <c r="AD99" s="275">
        <v>1175006.5</v>
      </c>
      <c r="AE99" s="275"/>
      <c r="AF99" s="275">
        <v>6150</v>
      </c>
      <c r="AG99" s="275">
        <v>960</v>
      </c>
      <c r="AH99" s="275">
        <v>592929.24</v>
      </c>
      <c r="AI99" s="275">
        <v>223128.97</v>
      </c>
      <c r="AJ99" s="275"/>
      <c r="AK99" s="275"/>
      <c r="AL99" s="275"/>
      <c r="AM99" s="85">
        <f t="shared" si="7"/>
        <v>512944.69</v>
      </c>
      <c r="AN99" s="21">
        <f t="shared" si="8"/>
        <v>146042.58000000002</v>
      </c>
      <c r="AO99" s="86">
        <f t="shared" si="9"/>
        <v>366902.11</v>
      </c>
      <c r="AP99" s="24">
        <f t="shared" si="10"/>
        <v>2023003.8399999999</v>
      </c>
      <c r="AQ99" s="25">
        <f t="shared" si="11"/>
        <v>1998174.71</v>
      </c>
      <c r="AR99" s="16">
        <f t="shared" si="12"/>
        <v>24829.129999999888</v>
      </c>
    </row>
    <row r="100" spans="1:44" ht="15" thickBot="1" x14ac:dyDescent="0.25">
      <c r="A100" s="62" t="s">
        <v>318</v>
      </c>
      <c r="B100" s="62" t="s">
        <v>47</v>
      </c>
      <c r="C100" s="88">
        <v>2523</v>
      </c>
      <c r="D100" s="89" t="s">
        <v>907</v>
      </c>
      <c r="E100" s="276" t="s">
        <v>1685</v>
      </c>
      <c r="F100" s="280">
        <v>493381.22</v>
      </c>
      <c r="G100" s="280">
        <v>10000</v>
      </c>
      <c r="H100" s="280">
        <v>144273.20000000001</v>
      </c>
      <c r="I100" s="280"/>
      <c r="J100" s="276"/>
      <c r="K100" s="276">
        <v>1138900.07</v>
      </c>
      <c r="L100" s="276">
        <v>218450.09</v>
      </c>
      <c r="M100" s="276"/>
      <c r="N100" s="276"/>
      <c r="O100" s="281">
        <v>0</v>
      </c>
      <c r="P100" s="281">
        <v>37150</v>
      </c>
      <c r="Q100" s="281"/>
      <c r="R100" s="281"/>
      <c r="S100" s="276"/>
      <c r="T100" s="276"/>
      <c r="U100" s="276">
        <v>59823.11</v>
      </c>
      <c r="V100" s="276">
        <v>1774553.91</v>
      </c>
      <c r="W100" s="54">
        <v>1084386.81</v>
      </c>
      <c r="X100" s="54">
        <v>36000</v>
      </c>
      <c r="Y100" s="54">
        <v>897.73</v>
      </c>
      <c r="Z100" s="54"/>
      <c r="AA100" s="54">
        <v>692760.2</v>
      </c>
      <c r="AB100" s="54"/>
      <c r="AC100" s="54">
        <v>24600</v>
      </c>
      <c r="AD100" s="275">
        <v>980210.2</v>
      </c>
      <c r="AE100" s="275"/>
      <c r="AF100" s="275"/>
      <c r="AG100" s="275"/>
      <c r="AH100" s="275">
        <v>610853.54</v>
      </c>
      <c r="AI100" s="275">
        <v>198038.09</v>
      </c>
      <c r="AJ100" s="275"/>
      <c r="AK100" s="275"/>
      <c r="AL100" s="275"/>
      <c r="AM100" s="85">
        <f t="shared" si="7"/>
        <v>647654.41999999993</v>
      </c>
      <c r="AN100" s="21">
        <f t="shared" si="8"/>
        <v>37150</v>
      </c>
      <c r="AO100" s="86">
        <f t="shared" si="9"/>
        <v>610504.41999999993</v>
      </c>
      <c r="AP100" s="24">
        <f t="shared" si="10"/>
        <v>1838644.74</v>
      </c>
      <c r="AQ100" s="25">
        <f t="shared" si="11"/>
        <v>1789101.83</v>
      </c>
      <c r="AR100" s="16">
        <f t="shared" si="12"/>
        <v>49542.909999999916</v>
      </c>
    </row>
    <row r="101" spans="1:44" ht="15" thickBot="1" x14ac:dyDescent="0.25">
      <c r="A101" s="62" t="s">
        <v>318</v>
      </c>
      <c r="B101" s="62" t="s">
        <v>47</v>
      </c>
      <c r="C101" s="88">
        <v>5391</v>
      </c>
      <c r="D101" s="89" t="s">
        <v>908</v>
      </c>
      <c r="E101" s="276" t="s">
        <v>1686</v>
      </c>
      <c r="F101" s="280">
        <v>410083.22</v>
      </c>
      <c r="G101" s="280">
        <v>37400</v>
      </c>
      <c r="H101" s="280">
        <v>110831.63</v>
      </c>
      <c r="I101" s="280"/>
      <c r="J101" s="276"/>
      <c r="K101" s="276">
        <v>179052.28</v>
      </c>
      <c r="L101" s="276">
        <v>271271.08</v>
      </c>
      <c r="M101" s="276"/>
      <c r="N101" s="276"/>
      <c r="O101" s="281">
        <v>0</v>
      </c>
      <c r="P101" s="281">
        <v>45700</v>
      </c>
      <c r="Q101" s="281">
        <v>25200</v>
      </c>
      <c r="R101" s="281">
        <v>17570.14</v>
      </c>
      <c r="S101" s="276"/>
      <c r="T101" s="276"/>
      <c r="U101" s="276">
        <v>-35704.129999999997</v>
      </c>
      <c r="V101" s="276">
        <v>1563007.5</v>
      </c>
      <c r="W101" s="54">
        <v>1661450.23</v>
      </c>
      <c r="X101" s="54">
        <v>156110</v>
      </c>
      <c r="Y101" s="54">
        <v>770.72</v>
      </c>
      <c r="Z101" s="54"/>
      <c r="AA101" s="54">
        <v>1110186</v>
      </c>
      <c r="AB101" s="54"/>
      <c r="AC101" s="54">
        <v>71200</v>
      </c>
      <c r="AD101" s="275">
        <v>1808726</v>
      </c>
      <c r="AE101" s="275"/>
      <c r="AF101" s="275"/>
      <c r="AG101" s="275"/>
      <c r="AH101" s="275">
        <v>872901.42</v>
      </c>
      <c r="AI101" s="275">
        <v>163958.71</v>
      </c>
      <c r="AJ101" s="275"/>
      <c r="AK101" s="275"/>
      <c r="AL101" s="275"/>
      <c r="AM101" s="85">
        <f t="shared" si="7"/>
        <v>558314.85</v>
      </c>
      <c r="AN101" s="21">
        <f t="shared" si="8"/>
        <v>88470.14</v>
      </c>
      <c r="AO101" s="86">
        <f t="shared" si="9"/>
        <v>469844.70999999996</v>
      </c>
      <c r="AP101" s="24">
        <f t="shared" si="10"/>
        <v>2999716.95</v>
      </c>
      <c r="AQ101" s="25">
        <f t="shared" si="11"/>
        <v>2845586.13</v>
      </c>
      <c r="AR101" s="16">
        <f t="shared" si="12"/>
        <v>154130.8200000003</v>
      </c>
    </row>
    <row r="102" spans="1:44" ht="15" thickBot="1" x14ac:dyDescent="0.25">
      <c r="A102" s="62" t="s">
        <v>318</v>
      </c>
      <c r="B102" s="62" t="s">
        <v>47</v>
      </c>
      <c r="C102" s="88">
        <v>2709</v>
      </c>
      <c r="D102" s="89" t="s">
        <v>909</v>
      </c>
      <c r="E102" s="276" t="s">
        <v>1687</v>
      </c>
      <c r="F102" s="280">
        <v>239691.43</v>
      </c>
      <c r="G102" s="280">
        <v>8287</v>
      </c>
      <c r="H102" s="280">
        <v>72826.399999999994</v>
      </c>
      <c r="I102" s="280"/>
      <c r="J102" s="276"/>
      <c r="K102" s="276">
        <v>449711.61</v>
      </c>
      <c r="L102" s="276">
        <v>197341.25</v>
      </c>
      <c r="M102" s="276"/>
      <c r="N102" s="276"/>
      <c r="O102" s="281">
        <v>0</v>
      </c>
      <c r="P102" s="281">
        <v>30940</v>
      </c>
      <c r="Q102" s="281"/>
      <c r="R102" s="281"/>
      <c r="S102" s="276"/>
      <c r="T102" s="276"/>
      <c r="U102" s="276">
        <v>-122071.51</v>
      </c>
      <c r="V102" s="276">
        <v>2046781.46</v>
      </c>
      <c r="W102" s="54">
        <v>877865.71</v>
      </c>
      <c r="X102" s="54">
        <v>164575</v>
      </c>
      <c r="Y102" s="54">
        <v>414.31</v>
      </c>
      <c r="Z102" s="54"/>
      <c r="AA102" s="54">
        <v>863982.5</v>
      </c>
      <c r="AB102" s="54"/>
      <c r="AC102" s="54">
        <v>46800</v>
      </c>
      <c r="AD102" s="275">
        <v>1208022.5</v>
      </c>
      <c r="AE102" s="275"/>
      <c r="AF102" s="275">
        <v>2000</v>
      </c>
      <c r="AG102" s="275"/>
      <c r="AH102" s="275">
        <v>428807</v>
      </c>
      <c r="AI102" s="275">
        <v>176999.45</v>
      </c>
      <c r="AJ102" s="275"/>
      <c r="AK102" s="275"/>
      <c r="AL102" s="275"/>
      <c r="AM102" s="85">
        <f t="shared" si="7"/>
        <v>320804.82999999996</v>
      </c>
      <c r="AN102" s="21">
        <f t="shared" si="8"/>
        <v>30940</v>
      </c>
      <c r="AO102" s="86">
        <f t="shared" si="9"/>
        <v>289864.82999999996</v>
      </c>
      <c r="AP102" s="24">
        <f t="shared" si="10"/>
        <v>1953637.52</v>
      </c>
      <c r="AQ102" s="25">
        <f t="shared" si="11"/>
        <v>1815828.95</v>
      </c>
      <c r="AR102" s="16">
        <f t="shared" si="12"/>
        <v>137808.57000000007</v>
      </c>
    </row>
    <row r="103" spans="1:44" ht="15" thickBot="1" x14ac:dyDescent="0.25">
      <c r="A103" s="62" t="s">
        <v>318</v>
      </c>
      <c r="B103" s="62" t="s">
        <v>47</v>
      </c>
      <c r="C103" s="88">
        <v>3276</v>
      </c>
      <c r="D103" s="89" t="s">
        <v>910</v>
      </c>
      <c r="E103" s="276" t="s">
        <v>1688</v>
      </c>
      <c r="F103" s="280">
        <v>164183.42000000001</v>
      </c>
      <c r="G103" s="280">
        <v>129299</v>
      </c>
      <c r="H103" s="280">
        <v>63877.96</v>
      </c>
      <c r="I103" s="280"/>
      <c r="J103" s="276"/>
      <c r="K103" s="276">
        <v>968042.73</v>
      </c>
      <c r="L103" s="276">
        <v>322472.42</v>
      </c>
      <c r="M103" s="276"/>
      <c r="N103" s="276"/>
      <c r="O103" s="281">
        <v>0</v>
      </c>
      <c r="P103" s="281">
        <v>51100</v>
      </c>
      <c r="Q103" s="281">
        <v>5000</v>
      </c>
      <c r="R103" s="281"/>
      <c r="S103" s="276"/>
      <c r="T103" s="276"/>
      <c r="U103" s="276">
        <v>193362.42</v>
      </c>
      <c r="V103" s="276">
        <v>3243756.17</v>
      </c>
      <c r="W103" s="54">
        <v>904863.7</v>
      </c>
      <c r="X103" s="54">
        <v>185750</v>
      </c>
      <c r="Y103" s="54">
        <v>365.31</v>
      </c>
      <c r="Z103" s="54"/>
      <c r="AA103" s="54">
        <v>973518</v>
      </c>
      <c r="AB103" s="54"/>
      <c r="AC103" s="54">
        <v>27000</v>
      </c>
      <c r="AD103" s="275">
        <v>1414878</v>
      </c>
      <c r="AE103" s="275"/>
      <c r="AF103" s="275"/>
      <c r="AG103" s="275"/>
      <c r="AH103" s="275">
        <v>439553.33</v>
      </c>
      <c r="AI103" s="275">
        <v>204885.15</v>
      </c>
      <c r="AJ103" s="275"/>
      <c r="AK103" s="275"/>
      <c r="AL103" s="275"/>
      <c r="AM103" s="85">
        <f t="shared" si="7"/>
        <v>357360.38000000006</v>
      </c>
      <c r="AN103" s="21">
        <f t="shared" si="8"/>
        <v>56100</v>
      </c>
      <c r="AO103" s="86">
        <f t="shared" si="9"/>
        <v>301260.38000000006</v>
      </c>
      <c r="AP103" s="24">
        <f t="shared" si="10"/>
        <v>2091497.01</v>
      </c>
      <c r="AQ103" s="25">
        <f t="shared" si="11"/>
        <v>2059316.48</v>
      </c>
      <c r="AR103" s="16">
        <f t="shared" si="12"/>
        <v>32180.530000000028</v>
      </c>
    </row>
    <row r="104" spans="1:44" ht="15" thickBot="1" x14ac:dyDescent="0.25">
      <c r="A104" s="62" t="s">
        <v>318</v>
      </c>
      <c r="B104" s="62" t="s">
        <v>47</v>
      </c>
      <c r="C104" s="88">
        <v>1694</v>
      </c>
      <c r="D104" s="89" t="s">
        <v>911</v>
      </c>
      <c r="E104" s="276" t="s">
        <v>1689</v>
      </c>
      <c r="F104" s="280">
        <v>381539.63</v>
      </c>
      <c r="G104" s="280">
        <v>5895</v>
      </c>
      <c r="H104" s="280">
        <v>34479.019999999997</v>
      </c>
      <c r="I104" s="280"/>
      <c r="J104" s="276"/>
      <c r="K104" s="276">
        <v>288514.49</v>
      </c>
      <c r="L104" s="276">
        <v>254678.29</v>
      </c>
      <c r="M104" s="276"/>
      <c r="N104" s="276"/>
      <c r="O104" s="281">
        <v>5000</v>
      </c>
      <c r="P104" s="281">
        <v>23250</v>
      </c>
      <c r="Q104" s="281">
        <v>93003</v>
      </c>
      <c r="R104" s="281">
        <v>0</v>
      </c>
      <c r="S104" s="276"/>
      <c r="T104" s="276"/>
      <c r="U104" s="276">
        <v>89970.52</v>
      </c>
      <c r="V104" s="276">
        <v>2614880.33</v>
      </c>
      <c r="W104" s="54">
        <v>847734.82</v>
      </c>
      <c r="X104" s="54">
        <v>50397</v>
      </c>
      <c r="Y104" s="54">
        <v>444.45</v>
      </c>
      <c r="Z104" s="54"/>
      <c r="AA104" s="54">
        <v>881664</v>
      </c>
      <c r="AB104" s="54"/>
      <c r="AC104" s="54">
        <v>47600</v>
      </c>
      <c r="AD104" s="275">
        <v>1111773</v>
      </c>
      <c r="AE104" s="275"/>
      <c r="AF104" s="275"/>
      <c r="AG104" s="275"/>
      <c r="AH104" s="275">
        <v>452236.02</v>
      </c>
      <c r="AI104" s="275">
        <v>236666.45</v>
      </c>
      <c r="AJ104" s="275"/>
      <c r="AK104" s="275"/>
      <c r="AL104" s="275"/>
      <c r="AM104" s="85">
        <f t="shared" si="7"/>
        <v>421913.65</v>
      </c>
      <c r="AN104" s="21">
        <f t="shared" si="8"/>
        <v>121253</v>
      </c>
      <c r="AO104" s="86">
        <f t="shared" si="9"/>
        <v>300660.65000000002</v>
      </c>
      <c r="AP104" s="24">
        <f t="shared" si="10"/>
        <v>1827840.27</v>
      </c>
      <c r="AQ104" s="25">
        <f t="shared" si="11"/>
        <v>1800675.47</v>
      </c>
      <c r="AR104" s="16">
        <f t="shared" si="12"/>
        <v>27164.800000000047</v>
      </c>
    </row>
    <row r="105" spans="1:44" ht="15" thickBot="1" x14ac:dyDescent="0.25">
      <c r="A105" s="62" t="s">
        <v>318</v>
      </c>
      <c r="B105" s="62" t="s">
        <v>47</v>
      </c>
      <c r="C105" s="88">
        <v>2072</v>
      </c>
      <c r="D105" s="89" t="s">
        <v>912</v>
      </c>
      <c r="E105" s="276" t="s">
        <v>1784</v>
      </c>
      <c r="F105" s="280">
        <v>348174.5</v>
      </c>
      <c r="G105" s="280">
        <v>4265</v>
      </c>
      <c r="H105" s="280">
        <v>39906.39</v>
      </c>
      <c r="I105" s="280"/>
      <c r="J105" s="276"/>
      <c r="K105" s="276">
        <v>586326.71</v>
      </c>
      <c r="L105" s="276">
        <v>316656.17</v>
      </c>
      <c r="M105" s="276"/>
      <c r="N105" s="276"/>
      <c r="O105" s="281">
        <v>0</v>
      </c>
      <c r="P105" s="281">
        <v>29550</v>
      </c>
      <c r="Q105" s="281">
        <v>109376</v>
      </c>
      <c r="R105" s="281"/>
      <c r="S105" s="276"/>
      <c r="T105" s="276"/>
      <c r="U105" s="276">
        <v>108672.97</v>
      </c>
      <c r="V105" s="276">
        <v>1695120.4</v>
      </c>
      <c r="W105" s="54">
        <v>837915.88</v>
      </c>
      <c r="X105" s="54"/>
      <c r="Y105" s="54">
        <v>649.33000000000004</v>
      </c>
      <c r="Z105" s="54"/>
      <c r="AA105" s="54">
        <v>893960</v>
      </c>
      <c r="AB105" s="54"/>
      <c r="AC105" s="54"/>
      <c r="AD105" s="275">
        <v>1155000</v>
      </c>
      <c r="AE105" s="275"/>
      <c r="AF105" s="275"/>
      <c r="AG105" s="275"/>
      <c r="AH105" s="275">
        <v>431279.76</v>
      </c>
      <c r="AI105" s="275">
        <v>193952.02</v>
      </c>
      <c r="AJ105" s="275"/>
      <c r="AK105" s="275"/>
      <c r="AL105" s="275"/>
      <c r="AM105" s="85">
        <f t="shared" si="7"/>
        <v>392345.89</v>
      </c>
      <c r="AN105" s="21">
        <f t="shared" si="8"/>
        <v>138926</v>
      </c>
      <c r="AO105" s="86">
        <f t="shared" si="9"/>
        <v>253419.89</v>
      </c>
      <c r="AP105" s="24">
        <f t="shared" si="10"/>
        <v>1732525.21</v>
      </c>
      <c r="AQ105" s="25">
        <f t="shared" si="11"/>
        <v>1780231.78</v>
      </c>
      <c r="AR105" s="16">
        <f t="shared" si="12"/>
        <v>-47706.570000000065</v>
      </c>
    </row>
    <row r="106" spans="1:44" ht="15" thickBot="1" x14ac:dyDescent="0.25">
      <c r="A106" s="62" t="s">
        <v>37</v>
      </c>
      <c r="B106" s="62" t="s">
        <v>38</v>
      </c>
      <c r="C106" s="88">
        <v>2599</v>
      </c>
      <c r="D106" s="89" t="s">
        <v>913</v>
      </c>
      <c r="E106" s="276" t="s">
        <v>1690</v>
      </c>
      <c r="F106" s="280">
        <v>324442.27</v>
      </c>
      <c r="G106" s="280">
        <v>182388.93</v>
      </c>
      <c r="H106" s="280">
        <v>33737.120000000003</v>
      </c>
      <c r="I106" s="280"/>
      <c r="J106" s="276"/>
      <c r="K106" s="276">
        <v>685372.37</v>
      </c>
      <c r="L106" s="276">
        <v>233613.59</v>
      </c>
      <c r="M106" s="276"/>
      <c r="N106" s="276"/>
      <c r="O106" s="281">
        <v>2500</v>
      </c>
      <c r="P106" s="281">
        <v>76000</v>
      </c>
      <c r="Q106" s="281"/>
      <c r="R106" s="281">
        <v>180.9</v>
      </c>
      <c r="S106" s="276"/>
      <c r="T106" s="276"/>
      <c r="U106" s="276">
        <v>104331.74</v>
      </c>
      <c r="V106" s="276">
        <v>1187793.3799999999</v>
      </c>
      <c r="W106" s="54">
        <v>878991.31</v>
      </c>
      <c r="X106" s="54"/>
      <c r="Y106" s="54">
        <v>737.33</v>
      </c>
      <c r="Z106" s="54"/>
      <c r="AA106" s="54">
        <v>722520</v>
      </c>
      <c r="AB106" s="54"/>
      <c r="AC106" s="54">
        <v>80000</v>
      </c>
      <c r="AD106" s="275">
        <v>886500</v>
      </c>
      <c r="AE106" s="275"/>
      <c r="AF106" s="275">
        <v>6820</v>
      </c>
      <c r="AG106" s="275"/>
      <c r="AH106" s="275">
        <v>543627.25</v>
      </c>
      <c r="AI106" s="275">
        <v>287735.32</v>
      </c>
      <c r="AJ106" s="275">
        <v>27796.25</v>
      </c>
      <c r="AK106" s="275"/>
      <c r="AL106" s="275"/>
      <c r="AM106" s="85">
        <f t="shared" si="7"/>
        <v>540568.32000000007</v>
      </c>
      <c r="AN106" s="21">
        <f t="shared" si="8"/>
        <v>78680.899999999994</v>
      </c>
      <c r="AO106" s="86">
        <f t="shared" si="9"/>
        <v>461887.42000000004</v>
      </c>
      <c r="AP106" s="24">
        <f t="shared" si="10"/>
        <v>1682248.6400000001</v>
      </c>
      <c r="AQ106" s="25">
        <f t="shared" si="11"/>
        <v>1752478.82</v>
      </c>
      <c r="AR106" s="16">
        <f t="shared" si="12"/>
        <v>-70230.179999999935</v>
      </c>
    </row>
    <row r="107" spans="1:44" ht="15" thickBot="1" x14ac:dyDescent="0.25">
      <c r="A107" s="62" t="s">
        <v>37</v>
      </c>
      <c r="B107" s="62" t="s">
        <v>38</v>
      </c>
      <c r="C107" s="88">
        <v>7351</v>
      </c>
      <c r="D107" s="89" t="s">
        <v>914</v>
      </c>
      <c r="E107" s="276" t="s">
        <v>1691</v>
      </c>
      <c r="F107" s="280">
        <v>414861.84</v>
      </c>
      <c r="G107" s="280">
        <v>422547.35</v>
      </c>
      <c r="H107" s="280">
        <v>106787.67</v>
      </c>
      <c r="I107" s="280"/>
      <c r="J107" s="276"/>
      <c r="K107" s="276">
        <v>715355.22</v>
      </c>
      <c r="L107" s="276">
        <v>646916.03</v>
      </c>
      <c r="M107" s="276"/>
      <c r="N107" s="276"/>
      <c r="O107" s="281">
        <v>14674</v>
      </c>
      <c r="P107" s="281">
        <v>121345.5</v>
      </c>
      <c r="Q107" s="281">
        <v>204030</v>
      </c>
      <c r="R107" s="281">
        <v>638.89</v>
      </c>
      <c r="S107" s="276"/>
      <c r="T107" s="276"/>
      <c r="U107" s="276">
        <v>59.25</v>
      </c>
      <c r="V107" s="276">
        <v>4005245.62</v>
      </c>
      <c r="W107" s="54">
        <v>1938931.56</v>
      </c>
      <c r="X107" s="54">
        <v>125970</v>
      </c>
      <c r="Y107" s="54">
        <v>946.35</v>
      </c>
      <c r="Z107" s="54"/>
      <c r="AA107" s="54">
        <v>1877050</v>
      </c>
      <c r="AB107" s="54"/>
      <c r="AC107" s="54">
        <v>167899</v>
      </c>
      <c r="AD107" s="275">
        <v>2009599</v>
      </c>
      <c r="AE107" s="275"/>
      <c r="AF107" s="275">
        <v>2320</v>
      </c>
      <c r="AG107" s="275"/>
      <c r="AH107" s="275">
        <v>1267943.69</v>
      </c>
      <c r="AI107" s="275">
        <v>336947.52</v>
      </c>
      <c r="AJ107" s="275">
        <v>176247.02</v>
      </c>
      <c r="AK107" s="275"/>
      <c r="AL107" s="275"/>
      <c r="AM107" s="85">
        <f t="shared" si="7"/>
        <v>944196.86</v>
      </c>
      <c r="AN107" s="21">
        <f t="shared" si="8"/>
        <v>340688.39</v>
      </c>
      <c r="AO107" s="86">
        <f t="shared" si="9"/>
        <v>603508.47</v>
      </c>
      <c r="AP107" s="24">
        <f t="shared" si="10"/>
        <v>4110796.91</v>
      </c>
      <c r="AQ107" s="25">
        <f t="shared" si="11"/>
        <v>3793057.23</v>
      </c>
      <c r="AR107" s="16">
        <f t="shared" si="12"/>
        <v>317739.68000000017</v>
      </c>
    </row>
    <row r="108" spans="1:44" ht="15" thickBot="1" x14ac:dyDescent="0.25">
      <c r="A108" s="62" t="s">
        <v>37</v>
      </c>
      <c r="B108" s="62" t="s">
        <v>38</v>
      </c>
      <c r="C108" s="88">
        <v>6204</v>
      </c>
      <c r="D108" s="89" t="s">
        <v>915</v>
      </c>
      <c r="E108" s="276" t="s">
        <v>1692</v>
      </c>
      <c r="F108" s="280">
        <v>209356.26</v>
      </c>
      <c r="G108" s="280">
        <v>446218.89</v>
      </c>
      <c r="H108" s="280">
        <v>68834.95</v>
      </c>
      <c r="I108" s="280"/>
      <c r="J108" s="276"/>
      <c r="K108" s="276">
        <v>1163353.55</v>
      </c>
      <c r="L108" s="276">
        <v>1023614.24</v>
      </c>
      <c r="M108" s="276"/>
      <c r="N108" s="276"/>
      <c r="O108" s="281">
        <v>41116</v>
      </c>
      <c r="P108" s="281">
        <v>88750</v>
      </c>
      <c r="Q108" s="281">
        <v>38605</v>
      </c>
      <c r="R108" s="281">
        <v>410.54</v>
      </c>
      <c r="S108" s="276"/>
      <c r="T108" s="276"/>
      <c r="U108" s="276">
        <v>23.29</v>
      </c>
      <c r="V108" s="276">
        <v>2324775.44</v>
      </c>
      <c r="W108" s="54">
        <v>1850410.28</v>
      </c>
      <c r="X108" s="54">
        <v>138250</v>
      </c>
      <c r="Y108" s="54">
        <v>709.97</v>
      </c>
      <c r="Z108" s="54"/>
      <c r="AA108" s="54">
        <v>1794860</v>
      </c>
      <c r="AB108" s="54"/>
      <c r="AC108" s="54">
        <v>129300</v>
      </c>
      <c r="AD108" s="275">
        <v>2218360</v>
      </c>
      <c r="AE108" s="275"/>
      <c r="AF108" s="275"/>
      <c r="AG108" s="275"/>
      <c r="AH108" s="275">
        <v>881064.81</v>
      </c>
      <c r="AI108" s="275">
        <v>374449.35</v>
      </c>
      <c r="AJ108" s="275">
        <v>173576.6</v>
      </c>
      <c r="AK108" s="275"/>
      <c r="AL108" s="275"/>
      <c r="AM108" s="85">
        <f t="shared" si="7"/>
        <v>724410.1</v>
      </c>
      <c r="AN108" s="21">
        <f t="shared" si="8"/>
        <v>168881.54</v>
      </c>
      <c r="AO108" s="86">
        <f t="shared" si="9"/>
        <v>555528.55999999994</v>
      </c>
      <c r="AP108" s="24">
        <f t="shared" si="10"/>
        <v>3913530.25</v>
      </c>
      <c r="AQ108" s="25">
        <f t="shared" si="11"/>
        <v>3647450.7600000002</v>
      </c>
      <c r="AR108" s="16">
        <f t="shared" si="12"/>
        <v>266079.48999999976</v>
      </c>
    </row>
    <row r="109" spans="1:44" ht="15" thickBot="1" x14ac:dyDescent="0.25">
      <c r="A109" s="62" t="s">
        <v>37</v>
      </c>
      <c r="B109" s="62" t="s">
        <v>38</v>
      </c>
      <c r="C109" s="88">
        <v>5587</v>
      </c>
      <c r="D109" s="89" t="s">
        <v>916</v>
      </c>
      <c r="E109" s="276" t="s">
        <v>1693</v>
      </c>
      <c r="F109" s="280">
        <v>307051.63</v>
      </c>
      <c r="G109" s="280">
        <v>376522.83</v>
      </c>
      <c r="H109" s="280">
        <v>64890.22</v>
      </c>
      <c r="I109" s="280"/>
      <c r="J109" s="276"/>
      <c r="K109" s="276">
        <v>962217.98</v>
      </c>
      <c r="L109" s="276">
        <v>396659.26</v>
      </c>
      <c r="M109" s="276"/>
      <c r="N109" s="276"/>
      <c r="O109" s="281">
        <v>9000</v>
      </c>
      <c r="P109" s="281">
        <v>25778.89</v>
      </c>
      <c r="Q109" s="281"/>
      <c r="R109" s="281">
        <v>42.8</v>
      </c>
      <c r="S109" s="276"/>
      <c r="T109" s="276"/>
      <c r="U109" s="276">
        <v>-12049.72</v>
      </c>
      <c r="V109" s="276">
        <v>2600171.63</v>
      </c>
      <c r="W109" s="54">
        <v>1445049.3</v>
      </c>
      <c r="X109" s="54">
        <v>48400</v>
      </c>
      <c r="Y109" s="54">
        <v>1304.26</v>
      </c>
      <c r="Z109" s="54"/>
      <c r="AA109" s="54">
        <v>1297080</v>
      </c>
      <c r="AB109" s="54"/>
      <c r="AC109" s="54">
        <v>170900</v>
      </c>
      <c r="AD109" s="275">
        <v>1844550</v>
      </c>
      <c r="AE109" s="275"/>
      <c r="AF109" s="275"/>
      <c r="AG109" s="275"/>
      <c r="AH109" s="275">
        <v>682494.25</v>
      </c>
      <c r="AI109" s="275">
        <v>368715.66</v>
      </c>
      <c r="AJ109" s="275">
        <v>69230.58</v>
      </c>
      <c r="AK109" s="275"/>
      <c r="AL109" s="275"/>
      <c r="AM109" s="85">
        <f t="shared" si="7"/>
        <v>748464.67999999993</v>
      </c>
      <c r="AN109" s="21">
        <f t="shared" si="8"/>
        <v>34821.69</v>
      </c>
      <c r="AO109" s="86">
        <f t="shared" si="9"/>
        <v>713642.99</v>
      </c>
      <c r="AP109" s="24">
        <f t="shared" si="10"/>
        <v>2962733.56</v>
      </c>
      <c r="AQ109" s="25">
        <f t="shared" si="11"/>
        <v>2964990.49</v>
      </c>
      <c r="AR109" s="16">
        <f t="shared" si="12"/>
        <v>-2256.9300000001676</v>
      </c>
    </row>
    <row r="110" spans="1:44" ht="15" thickBot="1" x14ac:dyDescent="0.25">
      <c r="A110" s="62" t="s">
        <v>323</v>
      </c>
      <c r="B110" s="62" t="s">
        <v>48</v>
      </c>
      <c r="C110" s="88">
        <v>3439</v>
      </c>
      <c r="D110" s="89" t="s">
        <v>917</v>
      </c>
      <c r="E110" s="276" t="s">
        <v>1694</v>
      </c>
      <c r="F110" s="280">
        <v>966973.33</v>
      </c>
      <c r="G110" s="280">
        <v>31244.49</v>
      </c>
      <c r="H110" s="280">
        <v>299492.57</v>
      </c>
      <c r="I110" s="280"/>
      <c r="J110" s="276"/>
      <c r="K110" s="276">
        <v>48157.75</v>
      </c>
      <c r="L110" s="276">
        <v>282817.42</v>
      </c>
      <c r="M110" s="276"/>
      <c r="N110" s="276"/>
      <c r="O110" s="281">
        <v>0</v>
      </c>
      <c r="P110" s="281">
        <v>43990.02</v>
      </c>
      <c r="Q110" s="281">
        <v>15000</v>
      </c>
      <c r="R110" s="281"/>
      <c r="S110" s="276"/>
      <c r="T110" s="276"/>
      <c r="U110" s="276">
        <v>-181817.45</v>
      </c>
      <c r="V110" s="276">
        <v>961037.76</v>
      </c>
      <c r="W110" s="54">
        <v>1428610.42</v>
      </c>
      <c r="X110" s="54">
        <v>34700</v>
      </c>
      <c r="Y110" s="54">
        <v>1569.21</v>
      </c>
      <c r="Z110" s="54"/>
      <c r="AA110" s="54">
        <v>1030050</v>
      </c>
      <c r="AB110" s="54"/>
      <c r="AC110" s="54">
        <v>154141.73000000001</v>
      </c>
      <c r="AD110" s="275">
        <v>1615800</v>
      </c>
      <c r="AE110" s="275"/>
      <c r="AF110" s="275"/>
      <c r="AG110" s="275"/>
      <c r="AH110" s="275">
        <v>670431.89</v>
      </c>
      <c r="AI110" s="275">
        <v>93413.87</v>
      </c>
      <c r="AJ110" s="275"/>
      <c r="AK110" s="275"/>
      <c r="AL110" s="275">
        <v>48532</v>
      </c>
      <c r="AM110" s="85">
        <f t="shared" si="7"/>
        <v>1297710.3899999999</v>
      </c>
      <c r="AN110" s="21">
        <f t="shared" si="8"/>
        <v>58990.02</v>
      </c>
      <c r="AO110" s="86">
        <f t="shared" si="9"/>
        <v>1238720.3699999999</v>
      </c>
      <c r="AP110" s="24">
        <f t="shared" si="10"/>
        <v>2649071.36</v>
      </c>
      <c r="AQ110" s="25">
        <f t="shared" si="11"/>
        <v>2428177.7600000002</v>
      </c>
      <c r="AR110" s="16">
        <f t="shared" si="12"/>
        <v>220893.59999999963</v>
      </c>
    </row>
    <row r="111" spans="1:44" ht="15" thickBot="1" x14ac:dyDescent="0.25">
      <c r="A111" s="62" t="s">
        <v>323</v>
      </c>
      <c r="B111" s="62" t="s">
        <v>48</v>
      </c>
      <c r="C111" s="88">
        <v>2930</v>
      </c>
      <c r="D111" s="89" t="s">
        <v>918</v>
      </c>
      <c r="E111" s="276" t="s">
        <v>1695</v>
      </c>
      <c r="F111" s="280">
        <v>392854.71</v>
      </c>
      <c r="G111" s="280">
        <v>47983</v>
      </c>
      <c r="H111" s="280">
        <v>61128.76</v>
      </c>
      <c r="I111" s="280"/>
      <c r="J111" s="276"/>
      <c r="K111" s="276">
        <v>52096.38</v>
      </c>
      <c r="L111" s="276">
        <v>340524.4</v>
      </c>
      <c r="M111" s="276"/>
      <c r="N111" s="276"/>
      <c r="O111" s="281">
        <v>0</v>
      </c>
      <c r="P111" s="281">
        <v>34190.85</v>
      </c>
      <c r="Q111" s="281">
        <v>148000</v>
      </c>
      <c r="R111" s="281">
        <v>0</v>
      </c>
      <c r="S111" s="276">
        <v>17520</v>
      </c>
      <c r="T111" s="276"/>
      <c r="U111" s="276">
        <v>15070.01</v>
      </c>
      <c r="V111" s="276">
        <v>852668.5</v>
      </c>
      <c r="W111" s="54">
        <v>781685.74</v>
      </c>
      <c r="X111" s="54"/>
      <c r="Y111" s="54">
        <v>2019.13</v>
      </c>
      <c r="Z111" s="54"/>
      <c r="AA111" s="54">
        <v>423235.1</v>
      </c>
      <c r="AB111" s="54"/>
      <c r="AC111" s="54">
        <v>109279.67999999999</v>
      </c>
      <c r="AD111" s="275">
        <v>715735.1</v>
      </c>
      <c r="AE111" s="275"/>
      <c r="AF111" s="275"/>
      <c r="AG111" s="275"/>
      <c r="AH111" s="275">
        <v>566630.94999999995</v>
      </c>
      <c r="AI111" s="275">
        <v>109639.98</v>
      </c>
      <c r="AJ111" s="275"/>
      <c r="AK111" s="275"/>
      <c r="AL111" s="275"/>
      <c r="AM111" s="85">
        <f t="shared" si="7"/>
        <v>501966.47000000003</v>
      </c>
      <c r="AN111" s="21">
        <f t="shared" si="8"/>
        <v>182190.85</v>
      </c>
      <c r="AO111" s="86">
        <f t="shared" si="9"/>
        <v>319775.62</v>
      </c>
      <c r="AP111" s="24">
        <f t="shared" si="10"/>
        <v>1316219.6499999999</v>
      </c>
      <c r="AQ111" s="25">
        <f t="shared" si="11"/>
        <v>1392006.0299999998</v>
      </c>
      <c r="AR111" s="16">
        <f t="shared" si="12"/>
        <v>-75786.379999999888</v>
      </c>
    </row>
    <row r="112" spans="1:44" ht="15" thickBot="1" x14ac:dyDescent="0.25">
      <c r="A112" s="62" t="s">
        <v>323</v>
      </c>
      <c r="B112" s="62" t="s">
        <v>48</v>
      </c>
      <c r="C112" s="88">
        <v>1981</v>
      </c>
      <c r="D112" s="89" t="s">
        <v>919</v>
      </c>
      <c r="E112" s="276" t="s">
        <v>1696</v>
      </c>
      <c r="F112" s="280">
        <v>506868.56</v>
      </c>
      <c r="G112" s="280">
        <v>79538.77</v>
      </c>
      <c r="H112" s="280">
        <v>80309.89</v>
      </c>
      <c r="I112" s="280"/>
      <c r="J112" s="276"/>
      <c r="K112" s="276">
        <v>711452.87</v>
      </c>
      <c r="L112" s="276">
        <v>151012.35999999999</v>
      </c>
      <c r="M112" s="276"/>
      <c r="N112" s="276"/>
      <c r="O112" s="281">
        <v>4879.2</v>
      </c>
      <c r="P112" s="281">
        <v>30602.28</v>
      </c>
      <c r="Q112" s="281"/>
      <c r="R112" s="281"/>
      <c r="S112" s="276">
        <v>42000</v>
      </c>
      <c r="T112" s="276"/>
      <c r="U112" s="276"/>
      <c r="V112" s="276">
        <v>1993338.97</v>
      </c>
      <c r="W112" s="54">
        <v>863508.46</v>
      </c>
      <c r="X112" s="54"/>
      <c r="Y112" s="54">
        <v>731.02</v>
      </c>
      <c r="Z112" s="54"/>
      <c r="AA112" s="54">
        <v>1141360.5</v>
      </c>
      <c r="AB112" s="54"/>
      <c r="AC112" s="54">
        <v>88369.600000000006</v>
      </c>
      <c r="AD112" s="275">
        <v>1383046.5</v>
      </c>
      <c r="AE112" s="275"/>
      <c r="AF112" s="275"/>
      <c r="AG112" s="275"/>
      <c r="AH112" s="275">
        <v>541377.63</v>
      </c>
      <c r="AI112" s="275">
        <v>104297.29</v>
      </c>
      <c r="AJ112" s="275"/>
      <c r="AK112" s="275"/>
      <c r="AL112" s="275">
        <v>21450</v>
      </c>
      <c r="AM112" s="85">
        <f t="shared" si="7"/>
        <v>666717.22</v>
      </c>
      <c r="AN112" s="21">
        <f t="shared" si="8"/>
        <v>35481.479999999996</v>
      </c>
      <c r="AO112" s="86">
        <f t="shared" si="9"/>
        <v>631235.74</v>
      </c>
      <c r="AP112" s="24">
        <f t="shared" si="10"/>
        <v>2093969.58</v>
      </c>
      <c r="AQ112" s="25">
        <f t="shared" si="11"/>
        <v>2050171.42</v>
      </c>
      <c r="AR112" s="16">
        <f t="shared" si="12"/>
        <v>43798.160000000149</v>
      </c>
    </row>
    <row r="113" spans="1:44" ht="15" thickBot="1" x14ac:dyDescent="0.25">
      <c r="A113" s="62" t="s">
        <v>323</v>
      </c>
      <c r="B113" s="62" t="s">
        <v>48</v>
      </c>
      <c r="C113" s="88">
        <v>1907</v>
      </c>
      <c r="D113" s="89" t="s">
        <v>920</v>
      </c>
      <c r="E113" s="276" t="s">
        <v>1697</v>
      </c>
      <c r="F113" s="280">
        <v>783587.67</v>
      </c>
      <c r="G113" s="280">
        <v>37416.870000000003</v>
      </c>
      <c r="H113" s="280">
        <v>102340.22</v>
      </c>
      <c r="I113" s="280"/>
      <c r="J113" s="276"/>
      <c r="K113" s="276">
        <v>76864.740000000005</v>
      </c>
      <c r="L113" s="276">
        <v>137510.39999999999</v>
      </c>
      <c r="M113" s="276"/>
      <c r="N113" s="276"/>
      <c r="O113" s="281">
        <v>0</v>
      </c>
      <c r="P113" s="281">
        <v>32335.3</v>
      </c>
      <c r="Q113" s="281">
        <v>15000</v>
      </c>
      <c r="R113" s="281"/>
      <c r="S113" s="276"/>
      <c r="T113" s="276"/>
      <c r="U113" s="276">
        <v>69340</v>
      </c>
      <c r="V113" s="276">
        <v>3276385.87</v>
      </c>
      <c r="W113" s="54">
        <v>1100321.6200000001</v>
      </c>
      <c r="X113" s="54"/>
      <c r="Y113" s="54">
        <v>1231.73</v>
      </c>
      <c r="Z113" s="54"/>
      <c r="AA113" s="54">
        <v>149780.5</v>
      </c>
      <c r="AB113" s="54"/>
      <c r="AC113" s="54">
        <v>104696.94</v>
      </c>
      <c r="AD113" s="275">
        <v>589623.5</v>
      </c>
      <c r="AE113" s="275"/>
      <c r="AF113" s="275"/>
      <c r="AG113" s="275"/>
      <c r="AH113" s="275">
        <v>535579.32999999996</v>
      </c>
      <c r="AI113" s="275">
        <v>175460.68</v>
      </c>
      <c r="AJ113" s="275"/>
      <c r="AK113" s="275"/>
      <c r="AL113" s="275"/>
      <c r="AM113" s="85">
        <f t="shared" si="7"/>
        <v>923344.76</v>
      </c>
      <c r="AN113" s="21">
        <f t="shared" si="8"/>
        <v>47335.3</v>
      </c>
      <c r="AO113" s="86">
        <f t="shared" si="9"/>
        <v>876009.46</v>
      </c>
      <c r="AP113" s="24">
        <f t="shared" si="10"/>
        <v>1356030.79</v>
      </c>
      <c r="AQ113" s="25">
        <f t="shared" si="11"/>
        <v>1300663.51</v>
      </c>
      <c r="AR113" s="16">
        <f t="shared" si="12"/>
        <v>55367.280000000028</v>
      </c>
    </row>
    <row r="114" spans="1:44" ht="15" thickBot="1" x14ac:dyDescent="0.25">
      <c r="A114" s="62" t="s">
        <v>323</v>
      </c>
      <c r="B114" s="62" t="s">
        <v>48</v>
      </c>
      <c r="C114" s="88">
        <v>3127</v>
      </c>
      <c r="D114" s="89" t="s">
        <v>921</v>
      </c>
      <c r="E114" s="276" t="s">
        <v>1698</v>
      </c>
      <c r="F114" s="280">
        <v>495787.26</v>
      </c>
      <c r="G114" s="280">
        <v>67988.84</v>
      </c>
      <c r="H114" s="280">
        <v>200423.33</v>
      </c>
      <c r="I114" s="280"/>
      <c r="J114" s="276"/>
      <c r="K114" s="276">
        <v>982748.11</v>
      </c>
      <c r="L114" s="276">
        <v>912561.34</v>
      </c>
      <c r="M114" s="276"/>
      <c r="N114" s="276"/>
      <c r="O114" s="281">
        <v>0</v>
      </c>
      <c r="P114" s="281">
        <v>41626.129999999997</v>
      </c>
      <c r="Q114" s="281">
        <v>265000</v>
      </c>
      <c r="R114" s="281">
        <v>0</v>
      </c>
      <c r="S114" s="276"/>
      <c r="T114" s="276"/>
      <c r="U114" s="276">
        <v>35849.99</v>
      </c>
      <c r="V114" s="276">
        <v>3690825.96</v>
      </c>
      <c r="W114" s="54">
        <v>922051.48</v>
      </c>
      <c r="X114" s="54"/>
      <c r="Y114" s="54">
        <v>319.86</v>
      </c>
      <c r="Z114" s="54"/>
      <c r="AA114" s="54">
        <v>1037169</v>
      </c>
      <c r="AB114" s="54"/>
      <c r="AC114" s="54">
        <v>126268.13</v>
      </c>
      <c r="AD114" s="275">
        <v>1381773</v>
      </c>
      <c r="AE114" s="275"/>
      <c r="AF114" s="275"/>
      <c r="AG114" s="275"/>
      <c r="AH114" s="275">
        <v>543810.67000000004</v>
      </c>
      <c r="AI114" s="275">
        <v>263020.77</v>
      </c>
      <c r="AJ114" s="275"/>
      <c r="AK114" s="275"/>
      <c r="AL114" s="275"/>
      <c r="AM114" s="85">
        <f t="shared" si="7"/>
        <v>764199.42999999993</v>
      </c>
      <c r="AN114" s="21">
        <f t="shared" si="8"/>
        <v>306626.13</v>
      </c>
      <c r="AO114" s="86">
        <f t="shared" si="9"/>
        <v>457573.29999999993</v>
      </c>
      <c r="AP114" s="24">
        <f t="shared" si="10"/>
        <v>2085808.4699999997</v>
      </c>
      <c r="AQ114" s="25">
        <f t="shared" si="11"/>
        <v>2188604.44</v>
      </c>
      <c r="AR114" s="16">
        <f t="shared" si="12"/>
        <v>-102795.9700000002</v>
      </c>
    </row>
    <row r="115" spans="1:44" ht="15" thickBot="1" x14ac:dyDescent="0.25">
      <c r="A115" s="62" t="s">
        <v>323</v>
      </c>
      <c r="B115" s="62" t="s">
        <v>48</v>
      </c>
      <c r="C115" s="88">
        <v>2860</v>
      </c>
      <c r="D115" s="89" t="s">
        <v>922</v>
      </c>
      <c r="E115" s="276" t="s">
        <v>1699</v>
      </c>
      <c r="F115" s="280">
        <v>1183975.24</v>
      </c>
      <c r="G115" s="280">
        <v>10921.07</v>
      </c>
      <c r="H115" s="280">
        <v>76347.62</v>
      </c>
      <c r="I115" s="280"/>
      <c r="J115" s="276"/>
      <c r="K115" s="276">
        <v>173027.44</v>
      </c>
      <c r="L115" s="276">
        <v>198331.68</v>
      </c>
      <c r="M115" s="276"/>
      <c r="N115" s="276"/>
      <c r="O115" s="281">
        <v>0</v>
      </c>
      <c r="P115" s="281">
        <v>28688</v>
      </c>
      <c r="Q115" s="281"/>
      <c r="R115" s="281"/>
      <c r="S115" s="276"/>
      <c r="T115" s="276"/>
      <c r="U115" s="276">
        <v>14829.46</v>
      </c>
      <c r="V115" s="276">
        <v>1854865.59</v>
      </c>
      <c r="W115" s="54">
        <v>997182.56</v>
      </c>
      <c r="X115" s="54">
        <v>100000</v>
      </c>
      <c r="Y115" s="54">
        <v>1899.1</v>
      </c>
      <c r="Z115" s="54"/>
      <c r="AA115" s="54">
        <v>989698.5</v>
      </c>
      <c r="AB115" s="54"/>
      <c r="AC115" s="54">
        <v>91220.91</v>
      </c>
      <c r="AD115" s="275">
        <v>1277869.5</v>
      </c>
      <c r="AE115" s="275"/>
      <c r="AF115" s="275"/>
      <c r="AG115" s="275"/>
      <c r="AH115" s="275">
        <v>679604.92</v>
      </c>
      <c r="AI115" s="275">
        <v>98175.6</v>
      </c>
      <c r="AJ115" s="275"/>
      <c r="AK115" s="275"/>
      <c r="AL115" s="275">
        <v>100000</v>
      </c>
      <c r="AM115" s="85">
        <f t="shared" si="7"/>
        <v>1271243.9300000002</v>
      </c>
      <c r="AN115" s="21">
        <f t="shared" si="8"/>
        <v>28688</v>
      </c>
      <c r="AO115" s="86">
        <f t="shared" si="9"/>
        <v>1242555.9300000002</v>
      </c>
      <c r="AP115" s="24">
        <f t="shared" si="10"/>
        <v>2180001.0700000003</v>
      </c>
      <c r="AQ115" s="25">
        <f t="shared" si="11"/>
        <v>2155650.02</v>
      </c>
      <c r="AR115" s="16">
        <f t="shared" si="12"/>
        <v>24351.050000000279</v>
      </c>
    </row>
    <row r="116" spans="1:44" ht="15" thickBot="1" x14ac:dyDescent="0.25">
      <c r="A116" s="62" t="s">
        <v>323</v>
      </c>
      <c r="B116" s="62" t="s">
        <v>48</v>
      </c>
      <c r="C116" s="88">
        <v>3321</v>
      </c>
      <c r="D116" s="89" t="s">
        <v>923</v>
      </c>
      <c r="E116" s="276" t="s">
        <v>1700</v>
      </c>
      <c r="F116" s="280">
        <v>763887.81</v>
      </c>
      <c r="G116" s="280">
        <v>67615</v>
      </c>
      <c r="H116" s="280">
        <v>193479.65</v>
      </c>
      <c r="I116" s="280"/>
      <c r="J116" s="276"/>
      <c r="K116" s="276">
        <v>481969.49</v>
      </c>
      <c r="L116" s="276">
        <v>1003937.06</v>
      </c>
      <c r="M116" s="276"/>
      <c r="N116" s="276"/>
      <c r="O116" s="281">
        <v>0</v>
      </c>
      <c r="P116" s="281">
        <v>25102.6</v>
      </c>
      <c r="Q116" s="281">
        <v>5000</v>
      </c>
      <c r="R116" s="281">
        <v>40000</v>
      </c>
      <c r="S116" s="276"/>
      <c r="T116" s="276"/>
      <c r="U116" s="276">
        <v>20658.73</v>
      </c>
      <c r="V116" s="276">
        <v>1808375.97</v>
      </c>
      <c r="W116" s="54">
        <v>1877314.13</v>
      </c>
      <c r="X116" s="54"/>
      <c r="Y116" s="54">
        <v>1412.37</v>
      </c>
      <c r="Z116" s="54"/>
      <c r="AA116" s="54">
        <v>622471.30000000005</v>
      </c>
      <c r="AB116" s="54"/>
      <c r="AC116" s="54">
        <v>105171.83</v>
      </c>
      <c r="AD116" s="275">
        <v>933797.3</v>
      </c>
      <c r="AE116" s="275"/>
      <c r="AF116" s="275"/>
      <c r="AG116" s="275"/>
      <c r="AH116" s="275">
        <v>880665.06</v>
      </c>
      <c r="AI116" s="275">
        <v>211170.48</v>
      </c>
      <c r="AJ116" s="275"/>
      <c r="AK116" s="275"/>
      <c r="AL116" s="275"/>
      <c r="AM116" s="85">
        <f t="shared" si="7"/>
        <v>1024982.4600000001</v>
      </c>
      <c r="AN116" s="21">
        <f t="shared" si="8"/>
        <v>70102.600000000006</v>
      </c>
      <c r="AO116" s="86">
        <f t="shared" si="9"/>
        <v>954879.8600000001</v>
      </c>
      <c r="AP116" s="24">
        <f t="shared" si="10"/>
        <v>2606369.63</v>
      </c>
      <c r="AQ116" s="25">
        <f t="shared" si="11"/>
        <v>2025632.84</v>
      </c>
      <c r="AR116" s="16">
        <f t="shared" si="12"/>
        <v>580736.7899999998</v>
      </c>
    </row>
    <row r="117" spans="1:44" ht="15" thickBot="1" x14ac:dyDescent="0.25">
      <c r="A117" s="62" t="s">
        <v>323</v>
      </c>
      <c r="B117" s="62" t="s">
        <v>48</v>
      </c>
      <c r="C117" s="88">
        <v>3558</v>
      </c>
      <c r="D117" s="89" t="s">
        <v>924</v>
      </c>
      <c r="E117" s="276" t="s">
        <v>1701</v>
      </c>
      <c r="F117" s="280">
        <v>785875.43</v>
      </c>
      <c r="G117" s="280">
        <v>61722.82</v>
      </c>
      <c r="H117" s="280">
        <v>204715.43</v>
      </c>
      <c r="I117" s="280"/>
      <c r="J117" s="276"/>
      <c r="K117" s="276">
        <v>347617.22</v>
      </c>
      <c r="L117" s="276">
        <v>513718.63</v>
      </c>
      <c r="M117" s="276"/>
      <c r="N117" s="276"/>
      <c r="O117" s="281">
        <v>0</v>
      </c>
      <c r="P117" s="281">
        <v>51229.34</v>
      </c>
      <c r="Q117" s="281">
        <v>15000</v>
      </c>
      <c r="R117" s="281"/>
      <c r="S117" s="276">
        <v>324560</v>
      </c>
      <c r="T117" s="276"/>
      <c r="U117" s="276">
        <v>18285.009999999998</v>
      </c>
      <c r="V117" s="276">
        <v>2329931.42</v>
      </c>
      <c r="W117" s="54">
        <v>928655.06</v>
      </c>
      <c r="X117" s="54"/>
      <c r="Y117" s="54">
        <v>788.03</v>
      </c>
      <c r="Z117" s="54"/>
      <c r="AA117" s="54">
        <v>1456224</v>
      </c>
      <c r="AB117" s="54"/>
      <c r="AC117" s="54">
        <v>134243.87</v>
      </c>
      <c r="AD117" s="275">
        <v>1777444</v>
      </c>
      <c r="AE117" s="275"/>
      <c r="AF117" s="275"/>
      <c r="AG117" s="275"/>
      <c r="AH117" s="275">
        <v>590170.62</v>
      </c>
      <c r="AI117" s="275">
        <v>203612.23</v>
      </c>
      <c r="AJ117" s="275"/>
      <c r="AK117" s="275"/>
      <c r="AL117" s="275"/>
      <c r="AM117" s="85">
        <f t="shared" si="7"/>
        <v>1052313.68</v>
      </c>
      <c r="AN117" s="21">
        <f t="shared" si="8"/>
        <v>66229.34</v>
      </c>
      <c r="AO117" s="86">
        <f t="shared" si="9"/>
        <v>986084.34</v>
      </c>
      <c r="AP117" s="24">
        <f t="shared" si="10"/>
        <v>2519910.96</v>
      </c>
      <c r="AQ117" s="25">
        <f t="shared" si="11"/>
        <v>2571226.85</v>
      </c>
      <c r="AR117" s="16">
        <f t="shared" si="12"/>
        <v>-51315.89000000013</v>
      </c>
    </row>
    <row r="118" spans="1:44" ht="15" thickBot="1" x14ac:dyDescent="0.25">
      <c r="A118" s="62" t="s">
        <v>323</v>
      </c>
      <c r="B118" s="62" t="s">
        <v>48</v>
      </c>
      <c r="C118" s="88">
        <v>1774</v>
      </c>
      <c r="D118" s="89" t="s">
        <v>925</v>
      </c>
      <c r="E118" s="276" t="s">
        <v>1702</v>
      </c>
      <c r="F118" s="280">
        <v>20939.73</v>
      </c>
      <c r="G118" s="280">
        <v>10905.5</v>
      </c>
      <c r="H118" s="280">
        <v>29434.18</v>
      </c>
      <c r="I118" s="280"/>
      <c r="J118" s="276"/>
      <c r="K118" s="276">
        <v>1525747.19</v>
      </c>
      <c r="L118" s="276">
        <v>349989.17</v>
      </c>
      <c r="M118" s="276"/>
      <c r="N118" s="276"/>
      <c r="O118" s="281">
        <v>3000</v>
      </c>
      <c r="P118" s="281">
        <v>32939.360000000001</v>
      </c>
      <c r="Q118" s="281">
        <v>15000</v>
      </c>
      <c r="R118" s="281">
        <v>50000</v>
      </c>
      <c r="S118" s="276">
        <v>50500</v>
      </c>
      <c r="T118" s="276"/>
      <c r="U118" s="276">
        <v>118010.05</v>
      </c>
      <c r="V118" s="276">
        <v>857017.52</v>
      </c>
      <c r="W118" s="54">
        <v>904332.75</v>
      </c>
      <c r="X118" s="54">
        <v>5000</v>
      </c>
      <c r="Y118" s="54">
        <v>424.02</v>
      </c>
      <c r="Z118" s="54"/>
      <c r="AA118" s="54">
        <v>537054</v>
      </c>
      <c r="AB118" s="54"/>
      <c r="AC118" s="54">
        <v>773815.1</v>
      </c>
      <c r="AD118" s="275">
        <v>925470</v>
      </c>
      <c r="AE118" s="275"/>
      <c r="AF118" s="275"/>
      <c r="AG118" s="275"/>
      <c r="AH118" s="275">
        <v>1557039.07</v>
      </c>
      <c r="AI118" s="275">
        <v>143874.72</v>
      </c>
      <c r="AJ118" s="275"/>
      <c r="AK118" s="275"/>
      <c r="AL118" s="275"/>
      <c r="AM118" s="85">
        <f t="shared" si="7"/>
        <v>61279.41</v>
      </c>
      <c r="AN118" s="21">
        <f t="shared" si="8"/>
        <v>100939.36</v>
      </c>
      <c r="AO118" s="86">
        <f t="shared" si="9"/>
        <v>-39659.949999999997</v>
      </c>
      <c r="AP118" s="24">
        <f t="shared" si="10"/>
        <v>2220625.87</v>
      </c>
      <c r="AQ118" s="25">
        <f t="shared" si="11"/>
        <v>2626383.7900000005</v>
      </c>
      <c r="AR118" s="16">
        <f t="shared" si="12"/>
        <v>-405757.92000000039</v>
      </c>
    </row>
    <row r="119" spans="1:44" ht="15" thickBot="1" x14ac:dyDescent="0.25">
      <c r="A119" s="62" t="s">
        <v>323</v>
      </c>
      <c r="B119" s="62" t="s">
        <v>48</v>
      </c>
      <c r="C119" s="88">
        <v>1942</v>
      </c>
      <c r="D119" s="89" t="s">
        <v>926</v>
      </c>
      <c r="E119" s="276" t="s">
        <v>1785</v>
      </c>
      <c r="F119" s="280">
        <v>24457.41</v>
      </c>
      <c r="G119" s="280">
        <v>10883.25</v>
      </c>
      <c r="H119" s="280">
        <v>100895.91</v>
      </c>
      <c r="I119" s="280"/>
      <c r="J119" s="276"/>
      <c r="K119" s="276">
        <v>1048273.72</v>
      </c>
      <c r="L119" s="276">
        <v>129279.89</v>
      </c>
      <c r="M119" s="276"/>
      <c r="N119" s="276"/>
      <c r="O119" s="281">
        <v>3000</v>
      </c>
      <c r="P119" s="281">
        <v>28421.41</v>
      </c>
      <c r="Q119" s="281"/>
      <c r="R119" s="281">
        <v>898.6</v>
      </c>
      <c r="S119" s="276">
        <v>40000</v>
      </c>
      <c r="T119" s="276"/>
      <c r="U119" s="276">
        <v>33644.99</v>
      </c>
      <c r="V119" s="276">
        <v>2768353.45</v>
      </c>
      <c r="W119" s="54">
        <v>857662.52</v>
      </c>
      <c r="X119" s="54"/>
      <c r="Y119" s="54">
        <v>903.73</v>
      </c>
      <c r="Z119" s="54"/>
      <c r="AA119" s="54">
        <v>491526</v>
      </c>
      <c r="AB119" s="54"/>
      <c r="AC119" s="54">
        <v>98098.49</v>
      </c>
      <c r="AD119" s="275">
        <v>729102</v>
      </c>
      <c r="AE119" s="275"/>
      <c r="AF119" s="275"/>
      <c r="AG119" s="275"/>
      <c r="AH119" s="275">
        <v>1065774.4099999999</v>
      </c>
      <c r="AI119" s="275">
        <v>214834.5</v>
      </c>
      <c r="AJ119" s="275"/>
      <c r="AK119" s="275"/>
      <c r="AL119" s="275"/>
      <c r="AM119" s="85">
        <f t="shared" si="7"/>
        <v>136236.57</v>
      </c>
      <c r="AN119" s="21">
        <f t="shared" si="8"/>
        <v>32320.01</v>
      </c>
      <c r="AO119" s="86">
        <f t="shared" si="9"/>
        <v>103916.56000000001</v>
      </c>
      <c r="AP119" s="24">
        <f t="shared" si="10"/>
        <v>1448190.74</v>
      </c>
      <c r="AQ119" s="25">
        <f t="shared" si="11"/>
        <v>2009710.91</v>
      </c>
      <c r="AR119" s="16">
        <f t="shared" si="12"/>
        <v>-561520.16999999993</v>
      </c>
    </row>
    <row r="120" spans="1:44" ht="15" thickBot="1" x14ac:dyDescent="0.25">
      <c r="A120" s="62" t="s">
        <v>323</v>
      </c>
      <c r="B120" s="62" t="s">
        <v>48</v>
      </c>
      <c r="C120" s="88">
        <v>2702</v>
      </c>
      <c r="D120" s="89" t="s">
        <v>927</v>
      </c>
      <c r="E120" s="276" t="s">
        <v>1786</v>
      </c>
      <c r="F120" s="280">
        <v>157189.91</v>
      </c>
      <c r="G120" s="280">
        <v>7407.4</v>
      </c>
      <c r="H120" s="280">
        <v>57837.38</v>
      </c>
      <c r="I120" s="280"/>
      <c r="J120" s="276"/>
      <c r="K120" s="276">
        <v>390550.39</v>
      </c>
      <c r="L120" s="276">
        <v>155435.18</v>
      </c>
      <c r="M120" s="276"/>
      <c r="N120" s="276"/>
      <c r="O120" s="281">
        <v>0</v>
      </c>
      <c r="P120" s="281">
        <v>35514.69</v>
      </c>
      <c r="Q120" s="281">
        <v>7250</v>
      </c>
      <c r="R120" s="281"/>
      <c r="S120" s="276">
        <v>63960</v>
      </c>
      <c r="T120" s="276"/>
      <c r="U120" s="276">
        <v>140592.1</v>
      </c>
      <c r="V120" s="276">
        <v>3313708.59</v>
      </c>
      <c r="W120" s="54">
        <v>903342.89</v>
      </c>
      <c r="X120" s="54"/>
      <c r="Y120" s="54">
        <v>495.13</v>
      </c>
      <c r="Z120" s="54"/>
      <c r="AA120" s="54">
        <v>1048741.81</v>
      </c>
      <c r="AB120" s="54"/>
      <c r="AC120" s="54">
        <v>120245.85</v>
      </c>
      <c r="AD120" s="275">
        <v>1586707.81</v>
      </c>
      <c r="AE120" s="275"/>
      <c r="AF120" s="275"/>
      <c r="AG120" s="275"/>
      <c r="AH120" s="275">
        <v>769202.46</v>
      </c>
      <c r="AI120" s="275">
        <v>57713.24</v>
      </c>
      <c r="AJ120" s="275"/>
      <c r="AK120" s="275"/>
      <c r="AL120" s="275"/>
      <c r="AM120" s="85">
        <f t="shared" si="7"/>
        <v>222434.69</v>
      </c>
      <c r="AN120" s="21">
        <f t="shared" si="8"/>
        <v>42764.69</v>
      </c>
      <c r="AO120" s="86">
        <f t="shared" si="9"/>
        <v>179670</v>
      </c>
      <c r="AP120" s="24">
        <f t="shared" si="10"/>
        <v>2072825.6800000002</v>
      </c>
      <c r="AQ120" s="25">
        <f t="shared" si="11"/>
        <v>2413623.5100000002</v>
      </c>
      <c r="AR120" s="16">
        <f t="shared" si="12"/>
        <v>-340797.83000000007</v>
      </c>
    </row>
    <row r="121" spans="1:44" ht="15" thickBot="1" x14ac:dyDescent="0.25">
      <c r="A121" s="62" t="s">
        <v>323</v>
      </c>
      <c r="B121" s="62" t="s">
        <v>48</v>
      </c>
      <c r="C121" s="88">
        <v>2772</v>
      </c>
      <c r="D121" s="89" t="s">
        <v>928</v>
      </c>
      <c r="E121" s="276" t="s">
        <v>1798</v>
      </c>
      <c r="F121" s="280">
        <v>648366.43000000005</v>
      </c>
      <c r="G121" s="280">
        <v>1982.5</v>
      </c>
      <c r="H121" s="280">
        <v>141510.54999999999</v>
      </c>
      <c r="I121" s="280"/>
      <c r="J121" s="276"/>
      <c r="K121" s="276">
        <v>783920.54</v>
      </c>
      <c r="L121" s="276">
        <v>79158.850000000006</v>
      </c>
      <c r="M121" s="276"/>
      <c r="N121" s="276"/>
      <c r="O121" s="281">
        <v>0</v>
      </c>
      <c r="P121" s="281">
        <v>30888.959999999999</v>
      </c>
      <c r="Q121" s="281">
        <v>120000</v>
      </c>
      <c r="R121" s="281"/>
      <c r="S121" s="276"/>
      <c r="T121" s="276"/>
      <c r="U121" s="276">
        <v>13530</v>
      </c>
      <c r="V121" s="276">
        <v>3532326.06</v>
      </c>
      <c r="W121" s="54">
        <v>818995.67</v>
      </c>
      <c r="X121" s="54">
        <v>150000</v>
      </c>
      <c r="Y121" s="54">
        <v>670.74</v>
      </c>
      <c r="Z121" s="54"/>
      <c r="AA121" s="54">
        <v>813550.5</v>
      </c>
      <c r="AB121" s="54"/>
      <c r="AC121" s="54">
        <v>113352.48</v>
      </c>
      <c r="AD121" s="275">
        <v>1053984.5</v>
      </c>
      <c r="AE121" s="275"/>
      <c r="AF121" s="275">
        <v>1520</v>
      </c>
      <c r="AG121" s="275"/>
      <c r="AH121" s="275">
        <v>567179.21</v>
      </c>
      <c r="AI121" s="275">
        <v>145528.15</v>
      </c>
      <c r="AJ121" s="275"/>
      <c r="AK121" s="275"/>
      <c r="AL121" s="275"/>
      <c r="AM121" s="85">
        <f t="shared" si="7"/>
        <v>791859.48</v>
      </c>
      <c r="AN121" s="21">
        <f t="shared" si="8"/>
        <v>150888.95999999999</v>
      </c>
      <c r="AO121" s="86">
        <f t="shared" si="9"/>
        <v>640970.52</v>
      </c>
      <c r="AP121" s="24">
        <f t="shared" si="10"/>
        <v>1896569.3900000001</v>
      </c>
      <c r="AQ121" s="25">
        <f t="shared" si="11"/>
        <v>1768211.8599999999</v>
      </c>
      <c r="AR121" s="16">
        <f t="shared" si="12"/>
        <v>128357.53000000026</v>
      </c>
    </row>
    <row r="122" spans="1:44" ht="15" thickBot="1" x14ac:dyDescent="0.25">
      <c r="A122" s="62" t="s">
        <v>39</v>
      </c>
      <c r="B122" s="62" t="s">
        <v>40</v>
      </c>
      <c r="C122" s="88">
        <v>6140</v>
      </c>
      <c r="D122" s="89" t="s">
        <v>929</v>
      </c>
      <c r="E122" s="276" t="s">
        <v>1703</v>
      </c>
      <c r="F122" s="280">
        <v>227042.87</v>
      </c>
      <c r="G122" s="280">
        <v>28111</v>
      </c>
      <c r="H122" s="280">
        <v>206936.27</v>
      </c>
      <c r="I122" s="280"/>
      <c r="J122" s="276"/>
      <c r="K122" s="276">
        <v>1227472.54</v>
      </c>
      <c r="L122" s="276">
        <v>673573.17</v>
      </c>
      <c r="M122" s="276"/>
      <c r="N122" s="276"/>
      <c r="O122" s="281">
        <v>0</v>
      </c>
      <c r="P122" s="281">
        <v>58913.24</v>
      </c>
      <c r="Q122" s="281"/>
      <c r="R122" s="281">
        <v>220</v>
      </c>
      <c r="S122" s="276">
        <v>46600</v>
      </c>
      <c r="T122" s="276"/>
      <c r="U122" s="276">
        <v>539407.43000000005</v>
      </c>
      <c r="V122" s="276">
        <v>1454124.22</v>
      </c>
      <c r="W122" s="54">
        <v>1358702.85</v>
      </c>
      <c r="X122" s="54">
        <v>91400</v>
      </c>
      <c r="Y122" s="54">
        <v>277.67</v>
      </c>
      <c r="Z122" s="54"/>
      <c r="AA122" s="54">
        <v>991021.5</v>
      </c>
      <c r="AB122" s="54"/>
      <c r="AC122" s="54">
        <v>194400</v>
      </c>
      <c r="AD122" s="275">
        <v>1789721.5</v>
      </c>
      <c r="AE122" s="275"/>
      <c r="AF122" s="275"/>
      <c r="AG122" s="275"/>
      <c r="AH122" s="275">
        <v>617070.72</v>
      </c>
      <c r="AI122" s="275">
        <v>251785.98</v>
      </c>
      <c r="AJ122" s="275"/>
      <c r="AK122" s="275"/>
      <c r="AL122" s="275">
        <v>500</v>
      </c>
      <c r="AM122" s="85">
        <f t="shared" si="7"/>
        <v>462090.14</v>
      </c>
      <c r="AN122" s="21">
        <f t="shared" si="8"/>
        <v>59133.24</v>
      </c>
      <c r="AO122" s="86">
        <f t="shared" si="9"/>
        <v>402956.9</v>
      </c>
      <c r="AP122" s="24">
        <f t="shared" si="10"/>
        <v>2635802.02</v>
      </c>
      <c r="AQ122" s="25">
        <f t="shared" si="11"/>
        <v>2659078.1999999997</v>
      </c>
      <c r="AR122" s="16">
        <f t="shared" si="12"/>
        <v>-23276.179999999702</v>
      </c>
    </row>
    <row r="123" spans="1:44" ht="15" thickBot="1" x14ac:dyDescent="0.25">
      <c r="A123" s="62" t="s">
        <v>39</v>
      </c>
      <c r="B123" s="62" t="s">
        <v>40</v>
      </c>
      <c r="C123" s="88">
        <v>5316</v>
      </c>
      <c r="D123" s="89" t="s">
        <v>930</v>
      </c>
      <c r="E123" s="276" t="s">
        <v>1704</v>
      </c>
      <c r="F123" s="280">
        <v>324708.88</v>
      </c>
      <c r="G123" s="280">
        <v>1736.5</v>
      </c>
      <c r="H123" s="280">
        <v>153824.6</v>
      </c>
      <c r="I123" s="280"/>
      <c r="J123" s="276"/>
      <c r="K123" s="276">
        <v>192427.74</v>
      </c>
      <c r="L123" s="276">
        <v>84786.39</v>
      </c>
      <c r="M123" s="276"/>
      <c r="N123" s="276"/>
      <c r="O123" s="281">
        <v>7000</v>
      </c>
      <c r="P123" s="281">
        <v>40638.300000000003</v>
      </c>
      <c r="Q123" s="281"/>
      <c r="R123" s="281">
        <v>25234.63</v>
      </c>
      <c r="S123" s="276"/>
      <c r="T123" s="276"/>
      <c r="U123" s="276"/>
      <c r="V123" s="276">
        <v>5145573.0199999996</v>
      </c>
      <c r="W123" s="54">
        <v>1238679.68</v>
      </c>
      <c r="X123" s="54"/>
      <c r="Y123" s="54">
        <v>154.53</v>
      </c>
      <c r="Z123" s="54"/>
      <c r="AA123" s="54">
        <v>1496953.1</v>
      </c>
      <c r="AB123" s="54"/>
      <c r="AC123" s="54">
        <v>137600</v>
      </c>
      <c r="AD123" s="275">
        <v>2164473.1</v>
      </c>
      <c r="AE123" s="275"/>
      <c r="AF123" s="275"/>
      <c r="AG123" s="275"/>
      <c r="AH123" s="275">
        <v>323959.67</v>
      </c>
      <c r="AI123" s="275">
        <v>188849.22</v>
      </c>
      <c r="AJ123" s="275"/>
      <c r="AK123" s="275"/>
      <c r="AL123" s="275"/>
      <c r="AM123" s="85">
        <f t="shared" si="7"/>
        <v>480269.98</v>
      </c>
      <c r="AN123" s="21">
        <f t="shared" si="8"/>
        <v>72872.930000000008</v>
      </c>
      <c r="AO123" s="86">
        <f t="shared" si="9"/>
        <v>407397.05</v>
      </c>
      <c r="AP123" s="24">
        <f t="shared" si="10"/>
        <v>2873387.31</v>
      </c>
      <c r="AQ123" s="25">
        <f t="shared" si="11"/>
        <v>2677281.9900000002</v>
      </c>
      <c r="AR123" s="16">
        <f t="shared" si="12"/>
        <v>196105.31999999983</v>
      </c>
    </row>
    <row r="124" spans="1:44" ht="15" thickBot="1" x14ac:dyDescent="0.25">
      <c r="A124" s="62" t="s">
        <v>39</v>
      </c>
      <c r="B124" s="62" t="s">
        <v>40</v>
      </c>
      <c r="C124" s="88">
        <v>1456</v>
      </c>
      <c r="D124" s="89" t="s">
        <v>931</v>
      </c>
      <c r="E124" s="276" t="s">
        <v>1705</v>
      </c>
      <c r="F124" s="280">
        <v>85677.45</v>
      </c>
      <c r="G124" s="280">
        <v>0</v>
      </c>
      <c r="H124" s="280">
        <v>74415.600000000006</v>
      </c>
      <c r="I124" s="280"/>
      <c r="J124" s="276"/>
      <c r="K124" s="276">
        <v>-95607</v>
      </c>
      <c r="L124" s="276">
        <v>2921.27</v>
      </c>
      <c r="M124" s="276"/>
      <c r="N124" s="276"/>
      <c r="O124" s="281"/>
      <c r="P124" s="281">
        <v>25300</v>
      </c>
      <c r="Q124" s="281"/>
      <c r="R124" s="281">
        <v>66000</v>
      </c>
      <c r="S124" s="276"/>
      <c r="T124" s="276"/>
      <c r="U124" s="276"/>
      <c r="V124" s="276">
        <v>2682156.09</v>
      </c>
      <c r="W124" s="54">
        <v>625399.81000000006</v>
      </c>
      <c r="X124" s="54"/>
      <c r="Y124" s="54">
        <v>131.44999999999999</v>
      </c>
      <c r="Z124" s="54"/>
      <c r="AA124" s="54">
        <v>266589.90000000002</v>
      </c>
      <c r="AB124" s="54"/>
      <c r="AC124" s="54">
        <v>70400</v>
      </c>
      <c r="AD124" s="275">
        <v>602792.9</v>
      </c>
      <c r="AE124" s="275"/>
      <c r="AF124" s="275">
        <v>1740</v>
      </c>
      <c r="AG124" s="275"/>
      <c r="AH124" s="275">
        <v>353243.79</v>
      </c>
      <c r="AI124" s="275">
        <v>107685.89</v>
      </c>
      <c r="AJ124" s="275"/>
      <c r="AK124" s="275"/>
      <c r="AL124" s="275"/>
      <c r="AM124" s="85">
        <f t="shared" si="7"/>
        <v>160093.04999999999</v>
      </c>
      <c r="AN124" s="21">
        <f t="shared" si="8"/>
        <v>91300</v>
      </c>
      <c r="AO124" s="86">
        <f t="shared" si="9"/>
        <v>68793.049999999988</v>
      </c>
      <c r="AP124" s="24">
        <f t="shared" si="10"/>
        <v>962521.16</v>
      </c>
      <c r="AQ124" s="25">
        <f t="shared" si="11"/>
        <v>1065462.5799999998</v>
      </c>
      <c r="AR124" s="16">
        <f t="shared" si="12"/>
        <v>-102941.41999999981</v>
      </c>
    </row>
    <row r="125" spans="1:44" ht="15" thickBot="1" x14ac:dyDescent="0.25">
      <c r="A125" s="62" t="s">
        <v>39</v>
      </c>
      <c r="B125" s="62" t="s">
        <v>40</v>
      </c>
      <c r="C125" s="88">
        <v>2839</v>
      </c>
      <c r="D125" s="89" t="s">
        <v>932</v>
      </c>
      <c r="E125" s="276" t="s">
        <v>1706</v>
      </c>
      <c r="F125" s="280">
        <v>268885.73</v>
      </c>
      <c r="G125" s="280">
        <v>3200</v>
      </c>
      <c r="H125" s="280">
        <v>3250.72</v>
      </c>
      <c r="I125" s="280"/>
      <c r="J125" s="276"/>
      <c r="K125" s="276">
        <v>655042.41</v>
      </c>
      <c r="L125" s="276">
        <v>52712.28</v>
      </c>
      <c r="M125" s="276"/>
      <c r="N125" s="276"/>
      <c r="O125" s="281">
        <v>0</v>
      </c>
      <c r="P125" s="281">
        <v>63762.6</v>
      </c>
      <c r="Q125" s="281"/>
      <c r="R125" s="281">
        <v>65000</v>
      </c>
      <c r="S125" s="276"/>
      <c r="T125" s="276"/>
      <c r="U125" s="276"/>
      <c r="V125" s="276">
        <v>2132666.9300000002</v>
      </c>
      <c r="W125" s="54">
        <v>639134.02</v>
      </c>
      <c r="X125" s="54"/>
      <c r="Y125" s="54">
        <v>406.36</v>
      </c>
      <c r="Z125" s="54"/>
      <c r="AA125" s="54">
        <v>190080</v>
      </c>
      <c r="AB125" s="54"/>
      <c r="AC125" s="54">
        <v>22000</v>
      </c>
      <c r="AD125" s="275">
        <v>411240</v>
      </c>
      <c r="AE125" s="275"/>
      <c r="AF125" s="275"/>
      <c r="AG125" s="275"/>
      <c r="AH125" s="275">
        <v>482332.15</v>
      </c>
      <c r="AI125" s="275">
        <v>67182.22</v>
      </c>
      <c r="AJ125" s="275"/>
      <c r="AK125" s="275"/>
      <c r="AL125" s="275"/>
      <c r="AM125" s="85">
        <f t="shared" si="7"/>
        <v>275336.44999999995</v>
      </c>
      <c r="AN125" s="21">
        <f t="shared" si="8"/>
        <v>128762.6</v>
      </c>
      <c r="AO125" s="86">
        <f t="shared" si="9"/>
        <v>146573.84999999995</v>
      </c>
      <c r="AP125" s="24">
        <f t="shared" si="10"/>
        <v>851620.38</v>
      </c>
      <c r="AQ125" s="25">
        <f t="shared" si="11"/>
        <v>960754.37</v>
      </c>
      <c r="AR125" s="16">
        <f t="shared" si="12"/>
        <v>-109133.98999999999</v>
      </c>
    </row>
    <row r="126" spans="1:44" ht="15" thickBot="1" x14ac:dyDescent="0.25">
      <c r="A126" s="62" t="s">
        <v>39</v>
      </c>
      <c r="B126" s="62" t="s">
        <v>40</v>
      </c>
      <c r="C126" s="88">
        <v>4801</v>
      </c>
      <c r="D126" s="89" t="s">
        <v>933</v>
      </c>
      <c r="E126" s="276" t="s">
        <v>1707</v>
      </c>
      <c r="F126" s="280">
        <v>950359.01</v>
      </c>
      <c r="G126" s="280">
        <v>6694.8</v>
      </c>
      <c r="H126" s="280">
        <v>39969.53</v>
      </c>
      <c r="I126" s="280"/>
      <c r="J126" s="276"/>
      <c r="K126" s="276">
        <v>962576.87</v>
      </c>
      <c r="L126" s="276">
        <v>315463.52</v>
      </c>
      <c r="M126" s="276"/>
      <c r="N126" s="276"/>
      <c r="O126" s="281">
        <v>0</v>
      </c>
      <c r="P126" s="281">
        <v>58466.38</v>
      </c>
      <c r="Q126" s="281"/>
      <c r="R126" s="281">
        <v>105012</v>
      </c>
      <c r="S126" s="276">
        <v>100000</v>
      </c>
      <c r="T126" s="276"/>
      <c r="U126" s="276"/>
      <c r="V126" s="276">
        <v>2748053.22</v>
      </c>
      <c r="W126" s="54">
        <v>1598475.35</v>
      </c>
      <c r="X126" s="54"/>
      <c r="Y126" s="54">
        <v>679.39</v>
      </c>
      <c r="Z126" s="54"/>
      <c r="AA126" s="54">
        <v>961947</v>
      </c>
      <c r="AB126" s="54"/>
      <c r="AC126" s="54">
        <v>128000</v>
      </c>
      <c r="AD126" s="275">
        <v>1644477</v>
      </c>
      <c r="AE126" s="275"/>
      <c r="AF126" s="275"/>
      <c r="AG126" s="275"/>
      <c r="AH126" s="275">
        <v>631686.47</v>
      </c>
      <c r="AI126" s="275">
        <v>115840.98</v>
      </c>
      <c r="AJ126" s="275"/>
      <c r="AK126" s="275"/>
      <c r="AL126" s="275">
        <v>500</v>
      </c>
      <c r="AM126" s="85">
        <f t="shared" si="7"/>
        <v>997023.34000000008</v>
      </c>
      <c r="AN126" s="21">
        <f t="shared" si="8"/>
        <v>163478.38</v>
      </c>
      <c r="AO126" s="86">
        <f t="shared" si="9"/>
        <v>833544.96000000008</v>
      </c>
      <c r="AP126" s="24">
        <f t="shared" si="10"/>
        <v>2689101.74</v>
      </c>
      <c r="AQ126" s="25">
        <f t="shared" si="11"/>
        <v>2392504.4499999997</v>
      </c>
      <c r="AR126" s="16">
        <f t="shared" si="12"/>
        <v>296597.2900000005</v>
      </c>
    </row>
    <row r="127" spans="1:44" ht="15" thickBot="1" x14ac:dyDescent="0.25">
      <c r="A127" s="62" t="s">
        <v>39</v>
      </c>
      <c r="B127" s="62" t="s">
        <v>40</v>
      </c>
      <c r="C127" s="88">
        <v>3761</v>
      </c>
      <c r="D127" s="89" t="s">
        <v>934</v>
      </c>
      <c r="E127" s="276" t="s">
        <v>1708</v>
      </c>
      <c r="F127" s="280">
        <v>784922.29</v>
      </c>
      <c r="G127" s="280">
        <v>4878.75</v>
      </c>
      <c r="H127" s="280">
        <v>72197.36</v>
      </c>
      <c r="I127" s="280"/>
      <c r="J127" s="276"/>
      <c r="K127" s="276">
        <v>293858.88</v>
      </c>
      <c r="L127" s="276">
        <v>583963.93999999994</v>
      </c>
      <c r="M127" s="276"/>
      <c r="N127" s="276"/>
      <c r="O127" s="281">
        <v>2800</v>
      </c>
      <c r="P127" s="281">
        <v>54616.33</v>
      </c>
      <c r="Q127" s="281"/>
      <c r="R127" s="281">
        <v>83940</v>
      </c>
      <c r="S127" s="276"/>
      <c r="T127" s="276">
        <v>592794.93999999994</v>
      </c>
      <c r="U127" s="276"/>
      <c r="V127" s="276">
        <v>2326269.85</v>
      </c>
      <c r="W127" s="54">
        <v>964448.59</v>
      </c>
      <c r="X127" s="54"/>
      <c r="Y127" s="54">
        <v>1391.44</v>
      </c>
      <c r="Z127" s="54"/>
      <c r="AA127" s="54">
        <v>474421.5</v>
      </c>
      <c r="AB127" s="54"/>
      <c r="AC127" s="54">
        <v>70400</v>
      </c>
      <c r="AD127" s="275">
        <v>951061.5</v>
      </c>
      <c r="AE127" s="275"/>
      <c r="AF127" s="275"/>
      <c r="AG127" s="275"/>
      <c r="AH127" s="275">
        <v>478756.69</v>
      </c>
      <c r="AI127" s="275">
        <v>67799.28</v>
      </c>
      <c r="AJ127" s="275"/>
      <c r="AK127" s="275"/>
      <c r="AL127" s="275">
        <v>500</v>
      </c>
      <c r="AM127" s="85">
        <f t="shared" si="7"/>
        <v>861998.4</v>
      </c>
      <c r="AN127" s="21">
        <f t="shared" si="8"/>
        <v>141356.33000000002</v>
      </c>
      <c r="AO127" s="86">
        <f t="shared" si="9"/>
        <v>720642.07000000007</v>
      </c>
      <c r="AP127" s="24">
        <f t="shared" si="10"/>
        <v>1510661.5299999998</v>
      </c>
      <c r="AQ127" s="25">
        <f t="shared" si="11"/>
        <v>1498117.47</v>
      </c>
      <c r="AR127" s="16">
        <f t="shared" si="12"/>
        <v>12544.059999999823</v>
      </c>
    </row>
    <row r="128" spans="1:44" ht="15" thickBot="1" x14ac:dyDescent="0.25">
      <c r="A128" s="62" t="s">
        <v>39</v>
      </c>
      <c r="B128" s="62" t="s">
        <v>40</v>
      </c>
      <c r="C128" s="88">
        <v>4191</v>
      </c>
      <c r="D128" s="89" t="s">
        <v>935</v>
      </c>
      <c r="E128" s="276" t="s">
        <v>1709</v>
      </c>
      <c r="F128" s="280">
        <v>61392.91</v>
      </c>
      <c r="G128" s="280">
        <v>5376.5</v>
      </c>
      <c r="H128" s="280">
        <v>83085.22</v>
      </c>
      <c r="I128" s="280"/>
      <c r="J128" s="276"/>
      <c r="K128" s="276">
        <v>2338815.0099999998</v>
      </c>
      <c r="L128" s="276">
        <v>123070.87</v>
      </c>
      <c r="M128" s="276"/>
      <c r="N128" s="276"/>
      <c r="O128" s="281"/>
      <c r="P128" s="281">
        <v>38098.03</v>
      </c>
      <c r="Q128" s="281"/>
      <c r="R128" s="281"/>
      <c r="S128" s="276"/>
      <c r="T128" s="276"/>
      <c r="U128" s="276"/>
      <c r="V128" s="276">
        <v>3580405.02</v>
      </c>
      <c r="W128" s="54">
        <v>880933</v>
      </c>
      <c r="X128" s="54"/>
      <c r="Y128" s="54">
        <v>124.72</v>
      </c>
      <c r="Z128" s="54"/>
      <c r="AA128" s="54">
        <v>992019</v>
      </c>
      <c r="AB128" s="54"/>
      <c r="AC128" s="54">
        <v>214400</v>
      </c>
      <c r="AD128" s="275">
        <v>1390449</v>
      </c>
      <c r="AE128" s="275"/>
      <c r="AF128" s="275"/>
      <c r="AG128" s="275"/>
      <c r="AH128" s="275">
        <v>430791.47</v>
      </c>
      <c r="AI128" s="275">
        <v>62468.85</v>
      </c>
      <c r="AJ128" s="275"/>
      <c r="AK128" s="275"/>
      <c r="AL128" s="275">
        <v>2000</v>
      </c>
      <c r="AM128" s="85">
        <f t="shared" si="7"/>
        <v>149854.63</v>
      </c>
      <c r="AN128" s="21">
        <f t="shared" si="8"/>
        <v>38098.03</v>
      </c>
      <c r="AO128" s="86">
        <f t="shared" si="9"/>
        <v>111756.6</v>
      </c>
      <c r="AP128" s="24">
        <f t="shared" si="10"/>
        <v>2087476.72</v>
      </c>
      <c r="AQ128" s="25">
        <f t="shared" si="11"/>
        <v>1885709.32</v>
      </c>
      <c r="AR128" s="16">
        <f t="shared" si="12"/>
        <v>201767.39999999991</v>
      </c>
    </row>
    <row r="129" spans="1:44" ht="15" thickBot="1" x14ac:dyDescent="0.25">
      <c r="A129" s="62" t="s">
        <v>39</v>
      </c>
      <c r="B129" s="62" t="s">
        <v>40</v>
      </c>
      <c r="C129" s="88">
        <v>1988</v>
      </c>
      <c r="D129" s="89" t="s">
        <v>936</v>
      </c>
      <c r="E129" s="276" t="s">
        <v>1710</v>
      </c>
      <c r="F129" s="280">
        <v>659949.42000000004</v>
      </c>
      <c r="G129" s="280">
        <v>0</v>
      </c>
      <c r="H129" s="280">
        <v>89034.44</v>
      </c>
      <c r="I129" s="280"/>
      <c r="J129" s="276"/>
      <c r="K129" s="276">
        <v>474336.58</v>
      </c>
      <c r="L129" s="276">
        <v>44385.82</v>
      </c>
      <c r="M129" s="276"/>
      <c r="N129" s="276"/>
      <c r="O129" s="281"/>
      <c r="P129" s="281">
        <v>123900</v>
      </c>
      <c r="Q129" s="281"/>
      <c r="R129" s="281">
        <v>80000</v>
      </c>
      <c r="S129" s="276"/>
      <c r="T129" s="276">
        <v>1143371.24</v>
      </c>
      <c r="U129" s="276"/>
      <c r="V129" s="276">
        <v>2242898.44</v>
      </c>
      <c r="W129" s="54">
        <v>515494.16</v>
      </c>
      <c r="X129" s="54"/>
      <c r="Y129" s="54">
        <v>1247.93</v>
      </c>
      <c r="Z129" s="54"/>
      <c r="AA129" s="54">
        <v>1197620</v>
      </c>
      <c r="AB129" s="54"/>
      <c r="AC129" s="54">
        <v>47987.82</v>
      </c>
      <c r="AD129" s="275">
        <v>1394430</v>
      </c>
      <c r="AE129" s="275"/>
      <c r="AF129" s="275"/>
      <c r="AG129" s="275"/>
      <c r="AH129" s="275">
        <v>511431.89</v>
      </c>
      <c r="AI129" s="275">
        <v>70411.5</v>
      </c>
      <c r="AJ129" s="275"/>
      <c r="AK129" s="275"/>
      <c r="AL129" s="275">
        <v>7375</v>
      </c>
      <c r="AM129" s="85">
        <f t="shared" si="7"/>
        <v>748983.8600000001</v>
      </c>
      <c r="AN129" s="21">
        <f t="shared" si="8"/>
        <v>203900</v>
      </c>
      <c r="AO129" s="86">
        <f t="shared" si="9"/>
        <v>545083.8600000001</v>
      </c>
      <c r="AP129" s="24">
        <f t="shared" si="10"/>
        <v>1762349.91</v>
      </c>
      <c r="AQ129" s="25">
        <f t="shared" si="11"/>
        <v>1983648.3900000001</v>
      </c>
      <c r="AR129" s="16">
        <f t="shared" si="12"/>
        <v>-221298.48000000021</v>
      </c>
    </row>
    <row r="130" spans="1:44" ht="15" thickBot="1" x14ac:dyDescent="0.25">
      <c r="A130" s="62" t="s">
        <v>39</v>
      </c>
      <c r="B130" s="62" t="s">
        <v>40</v>
      </c>
      <c r="C130" s="88">
        <v>2809</v>
      </c>
      <c r="D130" s="89" t="s">
        <v>937</v>
      </c>
      <c r="E130" s="276" t="s">
        <v>1787</v>
      </c>
      <c r="F130" s="280">
        <v>228491.62</v>
      </c>
      <c r="G130" s="280">
        <v>7858.8</v>
      </c>
      <c r="H130" s="280">
        <v>59996.480000000003</v>
      </c>
      <c r="I130" s="280"/>
      <c r="J130" s="276"/>
      <c r="K130" s="276">
        <v>1378234</v>
      </c>
      <c r="L130" s="276">
        <v>651119.02</v>
      </c>
      <c r="M130" s="276"/>
      <c r="N130" s="276"/>
      <c r="O130" s="281"/>
      <c r="P130" s="281">
        <v>50117.27</v>
      </c>
      <c r="Q130" s="281"/>
      <c r="R130" s="281">
        <v>93000</v>
      </c>
      <c r="S130" s="276"/>
      <c r="T130" s="276">
        <v>-2920440.32</v>
      </c>
      <c r="U130" s="276"/>
      <c r="V130" s="276">
        <v>3888577.01</v>
      </c>
      <c r="W130" s="54">
        <v>790504.42</v>
      </c>
      <c r="X130" s="54"/>
      <c r="Y130" s="54">
        <v>335.44</v>
      </c>
      <c r="Z130" s="54"/>
      <c r="AA130" s="54">
        <v>787654</v>
      </c>
      <c r="AB130" s="54"/>
      <c r="AC130" s="54">
        <v>54000</v>
      </c>
      <c r="AD130" s="275">
        <v>1013554</v>
      </c>
      <c r="AE130" s="275"/>
      <c r="AF130" s="275"/>
      <c r="AG130" s="275"/>
      <c r="AH130" s="275">
        <v>685588.52</v>
      </c>
      <c r="AI130" s="275">
        <v>25450</v>
      </c>
      <c r="AJ130" s="275"/>
      <c r="AK130" s="275"/>
      <c r="AL130" s="275"/>
      <c r="AM130" s="85">
        <f t="shared" si="7"/>
        <v>296346.89999999997</v>
      </c>
      <c r="AN130" s="21">
        <f t="shared" si="8"/>
        <v>143117.26999999999</v>
      </c>
      <c r="AO130" s="86">
        <f t="shared" si="9"/>
        <v>153229.62999999998</v>
      </c>
      <c r="AP130" s="24">
        <f t="shared" si="10"/>
        <v>1632493.8599999999</v>
      </c>
      <c r="AQ130" s="25">
        <f t="shared" si="11"/>
        <v>1724592.52</v>
      </c>
      <c r="AR130" s="16">
        <f t="shared" si="12"/>
        <v>-92098.660000000149</v>
      </c>
    </row>
    <row r="131" spans="1:44" ht="15" thickBot="1" x14ac:dyDescent="0.25">
      <c r="A131" s="62" t="s">
        <v>39</v>
      </c>
      <c r="B131" s="62" t="s">
        <v>40</v>
      </c>
      <c r="C131" s="88">
        <v>2809</v>
      </c>
      <c r="D131" s="89" t="s">
        <v>938</v>
      </c>
      <c r="E131" s="276" t="s">
        <v>1788</v>
      </c>
      <c r="F131" s="280">
        <v>172552.18</v>
      </c>
      <c r="G131" s="280">
        <v>0</v>
      </c>
      <c r="H131" s="280">
        <v>28188.720000000001</v>
      </c>
      <c r="I131" s="280"/>
      <c r="J131" s="276"/>
      <c r="K131" s="276">
        <v>1216647.98</v>
      </c>
      <c r="L131" s="276">
        <v>444039.86</v>
      </c>
      <c r="M131" s="276"/>
      <c r="N131" s="276"/>
      <c r="O131" s="281"/>
      <c r="P131" s="281">
        <v>38150</v>
      </c>
      <c r="Q131" s="281">
        <v>296106.44</v>
      </c>
      <c r="R131" s="281"/>
      <c r="S131" s="276">
        <v>76600</v>
      </c>
      <c r="T131" s="276">
        <v>-2803193.59</v>
      </c>
      <c r="U131" s="276"/>
      <c r="V131" s="276">
        <v>3397782.5</v>
      </c>
      <c r="W131" s="54">
        <v>773835.92</v>
      </c>
      <c r="X131" s="54"/>
      <c r="Y131" s="54">
        <v>199.6</v>
      </c>
      <c r="Z131" s="54"/>
      <c r="AA131" s="54">
        <v>507420</v>
      </c>
      <c r="AB131" s="54"/>
      <c r="AC131" s="54">
        <v>8400</v>
      </c>
      <c r="AD131" s="275">
        <v>839664</v>
      </c>
      <c r="AE131" s="275"/>
      <c r="AF131" s="275"/>
      <c r="AG131" s="275"/>
      <c r="AH131" s="275">
        <v>399299.6</v>
      </c>
      <c r="AI131" s="275">
        <v>229891.08</v>
      </c>
      <c r="AJ131" s="275"/>
      <c r="AK131" s="275"/>
      <c r="AL131" s="275">
        <v>2000</v>
      </c>
      <c r="AM131" s="85">
        <f t="shared" si="7"/>
        <v>200740.9</v>
      </c>
      <c r="AN131" s="21">
        <f t="shared" si="8"/>
        <v>334256.44</v>
      </c>
      <c r="AO131" s="86">
        <f t="shared" si="9"/>
        <v>-133515.54</v>
      </c>
      <c r="AP131" s="24">
        <f t="shared" si="10"/>
        <v>1289855.52</v>
      </c>
      <c r="AQ131" s="25">
        <f t="shared" si="11"/>
        <v>1470854.6800000002</v>
      </c>
      <c r="AR131" s="16">
        <f t="shared" si="12"/>
        <v>-180999.16000000015</v>
      </c>
    </row>
    <row r="132" spans="1:44" ht="15" thickBot="1" x14ac:dyDescent="0.25">
      <c r="A132" s="62" t="s">
        <v>328</v>
      </c>
      <c r="B132" s="62" t="s">
        <v>49</v>
      </c>
      <c r="C132" s="88">
        <v>8788</v>
      </c>
      <c r="D132" s="89" t="s">
        <v>939</v>
      </c>
      <c r="E132" s="276" t="s">
        <v>1711</v>
      </c>
      <c r="F132" s="280">
        <v>44196.959999999999</v>
      </c>
      <c r="G132" s="280">
        <v>68811</v>
      </c>
      <c r="H132" s="280">
        <v>173302.28</v>
      </c>
      <c r="I132" s="280"/>
      <c r="J132" s="276"/>
      <c r="K132" s="276">
        <v>742654.16</v>
      </c>
      <c r="L132" s="276">
        <v>124538.36</v>
      </c>
      <c r="M132" s="276"/>
      <c r="N132" s="276"/>
      <c r="O132" s="281">
        <v>0</v>
      </c>
      <c r="P132" s="281">
        <v>27229.13</v>
      </c>
      <c r="Q132" s="281"/>
      <c r="R132" s="281">
        <v>6116</v>
      </c>
      <c r="S132" s="276">
        <v>23500</v>
      </c>
      <c r="T132" s="276"/>
      <c r="U132" s="276">
        <v>-44660.06</v>
      </c>
      <c r="V132" s="276">
        <v>3801436</v>
      </c>
      <c r="W132" s="54">
        <v>1512423.15</v>
      </c>
      <c r="X132" s="54">
        <v>1500</v>
      </c>
      <c r="Y132" s="54">
        <v>243.41</v>
      </c>
      <c r="Z132" s="54"/>
      <c r="AA132" s="54">
        <v>747695.4</v>
      </c>
      <c r="AB132" s="54"/>
      <c r="AC132" s="54">
        <v>327899.34999999998</v>
      </c>
      <c r="AD132" s="275">
        <v>1557705.4</v>
      </c>
      <c r="AE132" s="275"/>
      <c r="AF132" s="275"/>
      <c r="AG132" s="275">
        <v>3958</v>
      </c>
      <c r="AH132" s="275">
        <v>871546.3</v>
      </c>
      <c r="AI132" s="275">
        <v>163786.51999999999</v>
      </c>
      <c r="AJ132" s="275"/>
      <c r="AK132" s="275"/>
      <c r="AL132" s="275"/>
      <c r="AM132" s="85">
        <f t="shared" si="7"/>
        <v>286310.24</v>
      </c>
      <c r="AN132" s="21">
        <f t="shared" si="8"/>
        <v>33345.130000000005</v>
      </c>
      <c r="AO132" s="86">
        <f t="shared" si="9"/>
        <v>252965.11</v>
      </c>
      <c r="AP132" s="24">
        <f t="shared" si="10"/>
        <v>2589761.31</v>
      </c>
      <c r="AQ132" s="25">
        <f t="shared" si="11"/>
        <v>2596996.2200000002</v>
      </c>
      <c r="AR132" s="16">
        <f t="shared" si="12"/>
        <v>-7234.910000000149</v>
      </c>
    </row>
    <row r="133" spans="1:44" ht="15" thickBot="1" x14ac:dyDescent="0.25">
      <c r="A133" s="62" t="s">
        <v>328</v>
      </c>
      <c r="B133" s="62" t="s">
        <v>49</v>
      </c>
      <c r="C133" s="88">
        <v>4890</v>
      </c>
      <c r="D133" s="89" t="s">
        <v>940</v>
      </c>
      <c r="E133" s="276" t="s">
        <v>1712</v>
      </c>
      <c r="F133" s="280">
        <v>211290.3</v>
      </c>
      <c r="G133" s="280">
        <v>54627.57</v>
      </c>
      <c r="H133" s="280">
        <v>173230.26</v>
      </c>
      <c r="I133" s="280"/>
      <c r="J133" s="276"/>
      <c r="K133" s="276">
        <v>474021.75</v>
      </c>
      <c r="L133" s="276">
        <v>14344.61</v>
      </c>
      <c r="M133" s="276"/>
      <c r="N133" s="276"/>
      <c r="O133" s="281">
        <v>0</v>
      </c>
      <c r="P133" s="281">
        <v>29815.439999999999</v>
      </c>
      <c r="Q133" s="281"/>
      <c r="R133" s="281">
        <v>4424</v>
      </c>
      <c r="S133" s="276">
        <v>37830</v>
      </c>
      <c r="T133" s="276"/>
      <c r="U133" s="276">
        <v>-46307.65</v>
      </c>
      <c r="V133" s="276">
        <v>2453088.7400000002</v>
      </c>
      <c r="W133" s="54">
        <v>1110993.8</v>
      </c>
      <c r="X133" s="54">
        <v>22700</v>
      </c>
      <c r="Y133" s="54">
        <v>702.47</v>
      </c>
      <c r="Z133" s="54"/>
      <c r="AA133" s="54">
        <v>1202575.5</v>
      </c>
      <c r="AB133" s="54"/>
      <c r="AC133" s="54">
        <v>332920.7</v>
      </c>
      <c r="AD133" s="275">
        <v>1742970.5</v>
      </c>
      <c r="AE133" s="275"/>
      <c r="AF133" s="275">
        <v>29115</v>
      </c>
      <c r="AG133" s="275"/>
      <c r="AH133" s="275">
        <v>817272.19</v>
      </c>
      <c r="AI133" s="275">
        <v>183140.81</v>
      </c>
      <c r="AJ133" s="275"/>
      <c r="AK133" s="275"/>
      <c r="AL133" s="275"/>
      <c r="AM133" s="85">
        <f t="shared" ref="AM133:AM196" si="13">SUM(F133:I133)</f>
        <v>439148.13</v>
      </c>
      <c r="AN133" s="21">
        <f t="shared" ref="AN133:AN196" si="14">SUM(O133:R133)</f>
        <v>34239.440000000002</v>
      </c>
      <c r="AO133" s="86">
        <f t="shared" ref="AO133:AO196" si="15">AM133-AN133</f>
        <v>404908.69</v>
      </c>
      <c r="AP133" s="24">
        <f t="shared" ref="AP133:AP196" si="16">SUM(W133:AC133)</f>
        <v>2669892.4700000002</v>
      </c>
      <c r="AQ133" s="25">
        <f t="shared" ref="AQ133:AQ196" si="17">SUM(AD133:AL133)</f>
        <v>2772498.5</v>
      </c>
      <c r="AR133" s="16">
        <f t="shared" ref="AR133:AR196" si="18">AP133-AQ133</f>
        <v>-102606.0299999998</v>
      </c>
    </row>
    <row r="134" spans="1:44" ht="15" thickBot="1" x14ac:dyDescent="0.25">
      <c r="A134" s="62" t="s">
        <v>328</v>
      </c>
      <c r="B134" s="62" t="s">
        <v>49</v>
      </c>
      <c r="C134" s="88">
        <v>8526</v>
      </c>
      <c r="D134" s="89" t="s">
        <v>941</v>
      </c>
      <c r="E134" s="276" t="s">
        <v>1713</v>
      </c>
      <c r="F134" s="280">
        <v>559417.42000000004</v>
      </c>
      <c r="G134" s="280">
        <v>148475</v>
      </c>
      <c r="H134" s="280">
        <v>207586.53</v>
      </c>
      <c r="I134" s="280"/>
      <c r="J134" s="276"/>
      <c r="K134" s="276">
        <v>389995.73</v>
      </c>
      <c r="L134" s="276">
        <v>653716.65</v>
      </c>
      <c r="M134" s="276"/>
      <c r="N134" s="276"/>
      <c r="O134" s="281">
        <v>18680</v>
      </c>
      <c r="P134" s="281">
        <v>51792.54</v>
      </c>
      <c r="Q134" s="281"/>
      <c r="R134" s="281">
        <v>26130</v>
      </c>
      <c r="S134" s="276">
        <v>178600</v>
      </c>
      <c r="T134" s="276"/>
      <c r="U134" s="276">
        <v>-87819.58</v>
      </c>
      <c r="V134" s="276">
        <v>3154882.42</v>
      </c>
      <c r="W134" s="54">
        <v>2824829.88</v>
      </c>
      <c r="X134" s="54"/>
      <c r="Y134" s="54">
        <v>1053.49</v>
      </c>
      <c r="Z134" s="54"/>
      <c r="AA134" s="54">
        <v>1219827.5</v>
      </c>
      <c r="AB134" s="54"/>
      <c r="AC134" s="54">
        <v>780564.1</v>
      </c>
      <c r="AD134" s="275">
        <v>2195977.5</v>
      </c>
      <c r="AE134" s="275"/>
      <c r="AF134" s="275">
        <v>8650</v>
      </c>
      <c r="AG134" s="275"/>
      <c r="AH134" s="275">
        <v>1145432.78</v>
      </c>
      <c r="AI134" s="275">
        <v>57816.959999999999</v>
      </c>
      <c r="AJ134" s="275"/>
      <c r="AK134" s="275"/>
      <c r="AL134" s="275"/>
      <c r="AM134" s="85">
        <f t="shared" si="13"/>
        <v>915478.95000000007</v>
      </c>
      <c r="AN134" s="21">
        <f t="shared" si="14"/>
        <v>96602.540000000008</v>
      </c>
      <c r="AO134" s="86">
        <f t="shared" si="15"/>
        <v>818876.41</v>
      </c>
      <c r="AP134" s="24">
        <f t="shared" si="16"/>
        <v>4826274.97</v>
      </c>
      <c r="AQ134" s="25">
        <f t="shared" si="17"/>
        <v>3407877.24</v>
      </c>
      <c r="AR134" s="16">
        <f t="shared" si="18"/>
        <v>1418397.7299999995</v>
      </c>
    </row>
    <row r="135" spans="1:44" ht="15" thickBot="1" x14ac:dyDescent="0.25">
      <c r="A135" s="62" t="s">
        <v>328</v>
      </c>
      <c r="B135" s="62" t="s">
        <v>49</v>
      </c>
      <c r="C135" s="88">
        <v>6442</v>
      </c>
      <c r="D135" s="89" t="s">
        <v>942</v>
      </c>
      <c r="E135" s="276" t="s">
        <v>1714</v>
      </c>
      <c r="F135" s="280">
        <v>375712.59</v>
      </c>
      <c r="G135" s="280">
        <v>51070.02</v>
      </c>
      <c r="H135" s="280">
        <v>188325.67</v>
      </c>
      <c r="I135" s="280"/>
      <c r="J135" s="276"/>
      <c r="K135" s="276">
        <v>336274.2</v>
      </c>
      <c r="L135" s="276">
        <v>41745.199999999997</v>
      </c>
      <c r="M135" s="276"/>
      <c r="N135" s="276"/>
      <c r="O135" s="281">
        <v>0</v>
      </c>
      <c r="P135" s="281">
        <v>40555.019999999997</v>
      </c>
      <c r="Q135" s="281"/>
      <c r="R135" s="281">
        <v>1950</v>
      </c>
      <c r="S135" s="276">
        <v>254271</v>
      </c>
      <c r="T135" s="276"/>
      <c r="U135" s="276"/>
      <c r="V135" s="276">
        <v>2689973.6</v>
      </c>
      <c r="W135" s="54">
        <v>2159637.67</v>
      </c>
      <c r="X135" s="54"/>
      <c r="Y135" s="54">
        <v>586.16999999999996</v>
      </c>
      <c r="Z135" s="54"/>
      <c r="AA135" s="54">
        <v>814083.1</v>
      </c>
      <c r="AB135" s="54"/>
      <c r="AC135" s="54">
        <v>285000</v>
      </c>
      <c r="AD135" s="275">
        <v>1259233.1000000001</v>
      </c>
      <c r="AE135" s="275"/>
      <c r="AF135" s="275">
        <v>13289</v>
      </c>
      <c r="AG135" s="275"/>
      <c r="AH135" s="275">
        <v>907620.43</v>
      </c>
      <c r="AI135" s="275">
        <v>90809.01</v>
      </c>
      <c r="AJ135" s="275"/>
      <c r="AK135" s="275"/>
      <c r="AL135" s="275"/>
      <c r="AM135" s="85">
        <f t="shared" si="13"/>
        <v>615108.28</v>
      </c>
      <c r="AN135" s="21">
        <f t="shared" si="14"/>
        <v>42505.02</v>
      </c>
      <c r="AO135" s="86">
        <f t="shared" si="15"/>
        <v>572603.26</v>
      </c>
      <c r="AP135" s="24">
        <f t="shared" si="16"/>
        <v>3259306.94</v>
      </c>
      <c r="AQ135" s="25">
        <f t="shared" si="17"/>
        <v>2270951.54</v>
      </c>
      <c r="AR135" s="16">
        <f t="shared" si="18"/>
        <v>988355.39999999991</v>
      </c>
    </row>
    <row r="136" spans="1:44" ht="15" thickBot="1" x14ac:dyDescent="0.25">
      <c r="A136" s="62" t="s">
        <v>328</v>
      </c>
      <c r="B136" s="62" t="s">
        <v>49</v>
      </c>
      <c r="C136" s="88">
        <v>3652</v>
      </c>
      <c r="D136" s="89" t="s">
        <v>943</v>
      </c>
      <c r="E136" s="276" t="s">
        <v>1715</v>
      </c>
      <c r="F136" s="280">
        <v>332233.01</v>
      </c>
      <c r="G136" s="280">
        <v>32690</v>
      </c>
      <c r="H136" s="280">
        <v>160079.67999999999</v>
      </c>
      <c r="I136" s="280"/>
      <c r="J136" s="276"/>
      <c r="K136" s="276">
        <v>789964.4</v>
      </c>
      <c r="L136" s="276">
        <v>38234.07</v>
      </c>
      <c r="M136" s="276"/>
      <c r="N136" s="276"/>
      <c r="O136" s="281">
        <v>0</v>
      </c>
      <c r="P136" s="281">
        <v>39384.03</v>
      </c>
      <c r="Q136" s="281"/>
      <c r="R136" s="281">
        <v>1931</v>
      </c>
      <c r="S136" s="276">
        <v>106600</v>
      </c>
      <c r="T136" s="276"/>
      <c r="U136" s="276">
        <v>-122552.13</v>
      </c>
      <c r="V136" s="276">
        <v>2072080.16</v>
      </c>
      <c r="W136" s="54">
        <v>978331.95</v>
      </c>
      <c r="X136" s="54"/>
      <c r="Y136" s="54">
        <v>904.47</v>
      </c>
      <c r="Z136" s="54"/>
      <c r="AA136" s="54">
        <v>530502.1</v>
      </c>
      <c r="AB136" s="54"/>
      <c r="AC136" s="54">
        <v>273501.42</v>
      </c>
      <c r="AD136" s="275">
        <v>948997.1</v>
      </c>
      <c r="AE136" s="275"/>
      <c r="AF136" s="275">
        <v>1050</v>
      </c>
      <c r="AG136" s="275"/>
      <c r="AH136" s="275">
        <v>883317.12</v>
      </c>
      <c r="AI136" s="275">
        <v>109014.8</v>
      </c>
      <c r="AJ136" s="275"/>
      <c r="AK136" s="275"/>
      <c r="AL136" s="275"/>
      <c r="AM136" s="85">
        <f t="shared" si="13"/>
        <v>525002.68999999994</v>
      </c>
      <c r="AN136" s="21">
        <f t="shared" si="14"/>
        <v>41315.03</v>
      </c>
      <c r="AO136" s="86">
        <f t="shared" si="15"/>
        <v>483687.65999999992</v>
      </c>
      <c r="AP136" s="24">
        <f t="shared" si="16"/>
        <v>1783239.94</v>
      </c>
      <c r="AQ136" s="25">
        <f t="shared" si="17"/>
        <v>1942379.02</v>
      </c>
      <c r="AR136" s="16">
        <f t="shared" si="18"/>
        <v>-159139.08000000007</v>
      </c>
    </row>
    <row r="137" spans="1:44" ht="15" thickBot="1" x14ac:dyDescent="0.25">
      <c r="A137" s="62" t="s">
        <v>328</v>
      </c>
      <c r="B137" s="62" t="s">
        <v>49</v>
      </c>
      <c r="C137" s="88">
        <v>7302</v>
      </c>
      <c r="D137" s="89" t="s">
        <v>944</v>
      </c>
      <c r="E137" s="276" t="s">
        <v>1716</v>
      </c>
      <c r="F137" s="280">
        <v>211833.22</v>
      </c>
      <c r="G137" s="280">
        <v>24337.5</v>
      </c>
      <c r="H137" s="280">
        <v>457045.04</v>
      </c>
      <c r="I137" s="280"/>
      <c r="J137" s="276"/>
      <c r="K137" s="276">
        <v>457525.33</v>
      </c>
      <c r="L137" s="276">
        <v>51546.95</v>
      </c>
      <c r="M137" s="276"/>
      <c r="N137" s="276"/>
      <c r="O137" s="281"/>
      <c r="P137" s="281">
        <v>67964.27</v>
      </c>
      <c r="Q137" s="281"/>
      <c r="R137" s="281">
        <v>3183</v>
      </c>
      <c r="S137" s="276">
        <v>220205</v>
      </c>
      <c r="T137" s="276"/>
      <c r="U137" s="276">
        <v>3131.44</v>
      </c>
      <c r="V137" s="276">
        <v>3517785.78</v>
      </c>
      <c r="W137" s="54">
        <v>1374349.97</v>
      </c>
      <c r="X137" s="54">
        <v>10800</v>
      </c>
      <c r="Y137" s="54">
        <v>178.69</v>
      </c>
      <c r="Z137" s="54"/>
      <c r="AA137" s="54">
        <v>1205091.2</v>
      </c>
      <c r="AB137" s="54"/>
      <c r="AC137" s="54">
        <v>308816.37</v>
      </c>
      <c r="AD137" s="275">
        <v>1931096.2</v>
      </c>
      <c r="AE137" s="275"/>
      <c r="AF137" s="275">
        <v>2270</v>
      </c>
      <c r="AG137" s="275"/>
      <c r="AH137" s="275">
        <v>756433.75</v>
      </c>
      <c r="AI137" s="275">
        <v>62627.54</v>
      </c>
      <c r="AJ137" s="275"/>
      <c r="AK137" s="275"/>
      <c r="AL137" s="275"/>
      <c r="AM137" s="85">
        <f t="shared" si="13"/>
        <v>693215.76</v>
      </c>
      <c r="AN137" s="21">
        <f t="shared" si="14"/>
        <v>71147.27</v>
      </c>
      <c r="AO137" s="86">
        <f t="shared" si="15"/>
        <v>622068.49</v>
      </c>
      <c r="AP137" s="24">
        <f t="shared" si="16"/>
        <v>2899236.23</v>
      </c>
      <c r="AQ137" s="25">
        <f t="shared" si="17"/>
        <v>2752427.49</v>
      </c>
      <c r="AR137" s="16">
        <f t="shared" si="18"/>
        <v>146808.73999999976</v>
      </c>
    </row>
    <row r="138" spans="1:44" ht="15" thickBot="1" x14ac:dyDescent="0.25">
      <c r="A138" s="62" t="s">
        <v>328</v>
      </c>
      <c r="B138" s="62" t="s">
        <v>49</v>
      </c>
      <c r="C138" s="88">
        <v>3122</v>
      </c>
      <c r="D138" s="89" t="s">
        <v>945</v>
      </c>
      <c r="E138" s="276" t="s">
        <v>1717</v>
      </c>
      <c r="F138" s="280">
        <v>343967.26</v>
      </c>
      <c r="G138" s="280">
        <v>157570.65</v>
      </c>
      <c r="H138" s="280">
        <v>208265.62</v>
      </c>
      <c r="I138" s="280"/>
      <c r="J138" s="276"/>
      <c r="K138" s="276">
        <v>1186069.57</v>
      </c>
      <c r="L138" s="276">
        <v>81290.52</v>
      </c>
      <c r="M138" s="276"/>
      <c r="N138" s="276"/>
      <c r="O138" s="281">
        <v>0</v>
      </c>
      <c r="P138" s="281">
        <v>35761.79</v>
      </c>
      <c r="Q138" s="281"/>
      <c r="R138" s="281">
        <v>1973</v>
      </c>
      <c r="S138" s="276">
        <v>369383.6</v>
      </c>
      <c r="T138" s="276"/>
      <c r="U138" s="276">
        <v>-14812.52</v>
      </c>
      <c r="V138" s="276">
        <v>2461639.23</v>
      </c>
      <c r="W138" s="54">
        <v>911894.85</v>
      </c>
      <c r="X138" s="54">
        <v>32500</v>
      </c>
      <c r="Y138" s="54">
        <v>1043.0899999999999</v>
      </c>
      <c r="Z138" s="54"/>
      <c r="AA138" s="54">
        <v>1363704.5</v>
      </c>
      <c r="AB138" s="54"/>
      <c r="AC138" s="54">
        <v>357045</v>
      </c>
      <c r="AD138" s="275">
        <v>1796442.5</v>
      </c>
      <c r="AE138" s="275"/>
      <c r="AF138" s="275">
        <v>5720</v>
      </c>
      <c r="AG138" s="275"/>
      <c r="AH138" s="275">
        <v>751815.51</v>
      </c>
      <c r="AI138" s="275">
        <v>109242.72</v>
      </c>
      <c r="AJ138" s="275"/>
      <c r="AK138" s="275"/>
      <c r="AL138" s="275"/>
      <c r="AM138" s="85">
        <f t="shared" si="13"/>
        <v>709803.53</v>
      </c>
      <c r="AN138" s="21">
        <f t="shared" si="14"/>
        <v>37734.79</v>
      </c>
      <c r="AO138" s="86">
        <f t="shared" si="15"/>
        <v>672068.74</v>
      </c>
      <c r="AP138" s="24">
        <f t="shared" si="16"/>
        <v>2666187.44</v>
      </c>
      <c r="AQ138" s="25">
        <f t="shared" si="17"/>
        <v>2663220.73</v>
      </c>
      <c r="AR138" s="16">
        <f t="shared" si="18"/>
        <v>2966.7099999999627</v>
      </c>
    </row>
    <row r="139" spans="1:44" ht="15" thickBot="1" x14ac:dyDescent="0.25">
      <c r="A139" s="62" t="s">
        <v>328</v>
      </c>
      <c r="B139" s="62" t="s">
        <v>49</v>
      </c>
      <c r="C139" s="88">
        <v>3540</v>
      </c>
      <c r="D139" s="89" t="s">
        <v>946</v>
      </c>
      <c r="E139" s="276" t="s">
        <v>1718</v>
      </c>
      <c r="F139" s="280">
        <v>33934.410000000003</v>
      </c>
      <c r="G139" s="280">
        <v>11228.3</v>
      </c>
      <c r="H139" s="280">
        <v>247141.56</v>
      </c>
      <c r="I139" s="280"/>
      <c r="J139" s="276"/>
      <c r="K139" s="276">
        <v>2288350.2599999998</v>
      </c>
      <c r="L139" s="276">
        <v>54047.68</v>
      </c>
      <c r="M139" s="276"/>
      <c r="N139" s="276"/>
      <c r="O139" s="281">
        <v>0</v>
      </c>
      <c r="P139" s="281">
        <v>35293.06</v>
      </c>
      <c r="Q139" s="281"/>
      <c r="R139" s="281">
        <v>3431</v>
      </c>
      <c r="S139" s="276">
        <v>76610</v>
      </c>
      <c r="T139" s="276">
        <v>-313129.26</v>
      </c>
      <c r="U139" s="276">
        <v>11546.3</v>
      </c>
      <c r="V139" s="276">
        <v>1490475.39</v>
      </c>
      <c r="W139" s="54">
        <v>1315940.21</v>
      </c>
      <c r="X139" s="54">
        <v>163445</v>
      </c>
      <c r="Y139" s="54">
        <v>486.85</v>
      </c>
      <c r="Z139" s="54"/>
      <c r="AA139" s="54">
        <v>978429.77</v>
      </c>
      <c r="AB139" s="54"/>
      <c r="AC139" s="54">
        <v>311878.03999999998</v>
      </c>
      <c r="AD139" s="275">
        <v>1670479.77</v>
      </c>
      <c r="AE139" s="275"/>
      <c r="AF139" s="275">
        <v>2600</v>
      </c>
      <c r="AG139" s="275"/>
      <c r="AH139" s="275">
        <v>1139397.6499999999</v>
      </c>
      <c r="AI139" s="275">
        <v>218678.99</v>
      </c>
      <c r="AJ139" s="275"/>
      <c r="AK139" s="275"/>
      <c r="AL139" s="275"/>
      <c r="AM139" s="85">
        <f t="shared" si="13"/>
        <v>292304.27</v>
      </c>
      <c r="AN139" s="21">
        <f t="shared" si="14"/>
        <v>38724.06</v>
      </c>
      <c r="AO139" s="86">
        <f t="shared" si="15"/>
        <v>253580.21000000002</v>
      </c>
      <c r="AP139" s="24">
        <f t="shared" si="16"/>
        <v>2770179.87</v>
      </c>
      <c r="AQ139" s="25">
        <f t="shared" si="17"/>
        <v>3031156.41</v>
      </c>
      <c r="AR139" s="16">
        <f t="shared" si="18"/>
        <v>-260976.54000000004</v>
      </c>
    </row>
    <row r="140" spans="1:44" ht="15" thickBot="1" x14ac:dyDescent="0.25">
      <c r="A140" s="62" t="s">
        <v>328</v>
      </c>
      <c r="B140" s="62" t="s">
        <v>49</v>
      </c>
      <c r="C140" s="88">
        <v>8043</v>
      </c>
      <c r="D140" s="89" t="s">
        <v>947</v>
      </c>
      <c r="E140" s="276" t="s">
        <v>1719</v>
      </c>
      <c r="F140" s="280">
        <v>196560.1</v>
      </c>
      <c r="G140" s="280">
        <v>29576.9</v>
      </c>
      <c r="H140" s="280">
        <v>310719.78999999998</v>
      </c>
      <c r="I140" s="280"/>
      <c r="J140" s="276"/>
      <c r="K140" s="276">
        <v>213081.89</v>
      </c>
      <c r="L140" s="276">
        <v>662993.97</v>
      </c>
      <c r="M140" s="276"/>
      <c r="N140" s="276"/>
      <c r="O140" s="281">
        <v>0</v>
      </c>
      <c r="P140" s="281">
        <v>57438.06</v>
      </c>
      <c r="Q140" s="281"/>
      <c r="R140" s="281">
        <v>3709</v>
      </c>
      <c r="S140" s="276">
        <v>249065</v>
      </c>
      <c r="T140" s="276">
        <v>-278782.13</v>
      </c>
      <c r="U140" s="276">
        <v>-714.85</v>
      </c>
      <c r="V140" s="276">
        <v>3511106.83</v>
      </c>
      <c r="W140" s="54">
        <v>1925949.34</v>
      </c>
      <c r="X140" s="54">
        <v>26835</v>
      </c>
      <c r="Y140" s="54">
        <v>415.41</v>
      </c>
      <c r="Z140" s="54"/>
      <c r="AA140" s="54">
        <v>1007415.1</v>
      </c>
      <c r="AB140" s="54"/>
      <c r="AC140" s="54">
        <v>783694.56</v>
      </c>
      <c r="AD140" s="275">
        <v>1934868.1</v>
      </c>
      <c r="AE140" s="275"/>
      <c r="AF140" s="275">
        <v>1820</v>
      </c>
      <c r="AG140" s="275"/>
      <c r="AH140" s="275">
        <v>1104961.67</v>
      </c>
      <c r="AI140" s="275">
        <v>118796.45</v>
      </c>
      <c r="AJ140" s="275"/>
      <c r="AK140" s="275"/>
      <c r="AL140" s="275"/>
      <c r="AM140" s="85">
        <f t="shared" si="13"/>
        <v>536856.79</v>
      </c>
      <c r="AN140" s="21">
        <f t="shared" si="14"/>
        <v>61147.06</v>
      </c>
      <c r="AO140" s="86">
        <f t="shared" si="15"/>
        <v>475709.73000000004</v>
      </c>
      <c r="AP140" s="24">
        <f t="shared" si="16"/>
        <v>3744309.41</v>
      </c>
      <c r="AQ140" s="25">
        <f t="shared" si="17"/>
        <v>3160446.22</v>
      </c>
      <c r="AR140" s="16">
        <f t="shared" si="18"/>
        <v>583863.18999999994</v>
      </c>
    </row>
    <row r="141" spans="1:44" ht="15" thickBot="1" x14ac:dyDescent="0.25">
      <c r="A141" s="62" t="s">
        <v>328</v>
      </c>
      <c r="B141" s="62" t="s">
        <v>49</v>
      </c>
      <c r="C141" s="88">
        <v>4264</v>
      </c>
      <c r="D141" s="89" t="s">
        <v>948</v>
      </c>
      <c r="E141" s="276" t="s">
        <v>1720</v>
      </c>
      <c r="F141" s="280">
        <v>458143.89</v>
      </c>
      <c r="G141" s="280">
        <v>61326.75</v>
      </c>
      <c r="H141" s="280">
        <v>187744.3</v>
      </c>
      <c r="I141" s="280"/>
      <c r="J141" s="276"/>
      <c r="K141" s="276">
        <v>555744.03</v>
      </c>
      <c r="L141" s="276">
        <v>110898.32</v>
      </c>
      <c r="M141" s="276"/>
      <c r="N141" s="276"/>
      <c r="O141" s="281">
        <v>0</v>
      </c>
      <c r="P141" s="281">
        <v>73200</v>
      </c>
      <c r="Q141" s="281"/>
      <c r="R141" s="281">
        <v>1140</v>
      </c>
      <c r="S141" s="276">
        <v>45975</v>
      </c>
      <c r="T141" s="276"/>
      <c r="U141" s="276"/>
      <c r="V141" s="276">
        <v>1290976.01</v>
      </c>
      <c r="W141" s="54">
        <v>1182914.3700000001</v>
      </c>
      <c r="X141" s="54"/>
      <c r="Y141" s="54">
        <v>816</v>
      </c>
      <c r="Z141" s="54"/>
      <c r="AA141" s="54">
        <v>1359764</v>
      </c>
      <c r="AB141" s="54"/>
      <c r="AC141" s="54">
        <v>287053.67</v>
      </c>
      <c r="AD141" s="275">
        <v>1682814</v>
      </c>
      <c r="AE141" s="275"/>
      <c r="AF141" s="275">
        <v>2000</v>
      </c>
      <c r="AG141" s="275"/>
      <c r="AH141" s="275">
        <v>781833.35</v>
      </c>
      <c r="AI141" s="275">
        <v>162353.49</v>
      </c>
      <c r="AJ141" s="275"/>
      <c r="AK141" s="275"/>
      <c r="AL141" s="275"/>
      <c r="AM141" s="85">
        <f t="shared" si="13"/>
        <v>707214.94</v>
      </c>
      <c r="AN141" s="21">
        <f t="shared" si="14"/>
        <v>74340</v>
      </c>
      <c r="AO141" s="86">
        <f t="shared" si="15"/>
        <v>632874.93999999994</v>
      </c>
      <c r="AP141" s="24">
        <f t="shared" si="16"/>
        <v>2830548.04</v>
      </c>
      <c r="AQ141" s="25">
        <f t="shared" si="17"/>
        <v>2629000.84</v>
      </c>
      <c r="AR141" s="16">
        <f t="shared" si="18"/>
        <v>201547.20000000019</v>
      </c>
    </row>
    <row r="142" spans="1:44" ht="15" thickBot="1" x14ac:dyDescent="0.25">
      <c r="A142" s="62" t="s">
        <v>328</v>
      </c>
      <c r="B142" s="62" t="s">
        <v>49</v>
      </c>
      <c r="C142" s="88">
        <v>4475</v>
      </c>
      <c r="D142" s="89" t="s">
        <v>949</v>
      </c>
      <c r="E142" s="276" t="s">
        <v>1721</v>
      </c>
      <c r="F142" s="280">
        <v>61071.17</v>
      </c>
      <c r="G142" s="280">
        <v>8321.25</v>
      </c>
      <c r="H142" s="280">
        <v>152441.84</v>
      </c>
      <c r="I142" s="280"/>
      <c r="J142" s="276"/>
      <c r="K142" s="276">
        <v>580123.80000000005</v>
      </c>
      <c r="L142" s="276">
        <v>63184.52</v>
      </c>
      <c r="M142" s="276"/>
      <c r="N142" s="276"/>
      <c r="O142" s="281"/>
      <c r="P142" s="281">
        <v>37869.71</v>
      </c>
      <c r="Q142" s="281"/>
      <c r="R142" s="281">
        <v>2886</v>
      </c>
      <c r="S142" s="276"/>
      <c r="T142" s="276"/>
      <c r="U142" s="276">
        <v>3870.36</v>
      </c>
      <c r="V142" s="276">
        <v>431311.75</v>
      </c>
      <c r="W142" s="54">
        <v>1793392.22</v>
      </c>
      <c r="X142" s="54"/>
      <c r="Y142" s="54">
        <v>231.94</v>
      </c>
      <c r="Z142" s="54"/>
      <c r="AA142" s="54">
        <v>737279.7</v>
      </c>
      <c r="AB142" s="54"/>
      <c r="AC142" s="54">
        <v>304154.56</v>
      </c>
      <c r="AD142" s="275">
        <v>1376199.7</v>
      </c>
      <c r="AE142" s="275"/>
      <c r="AF142" s="275">
        <v>1680</v>
      </c>
      <c r="AG142" s="275"/>
      <c r="AH142" s="275">
        <v>541273.30000000005</v>
      </c>
      <c r="AI142" s="275">
        <v>142083.97</v>
      </c>
      <c r="AJ142" s="275"/>
      <c r="AK142" s="275"/>
      <c r="AL142" s="275"/>
      <c r="AM142" s="85">
        <f t="shared" si="13"/>
        <v>221834.26</v>
      </c>
      <c r="AN142" s="21">
        <f t="shared" si="14"/>
        <v>40755.71</v>
      </c>
      <c r="AO142" s="86">
        <f t="shared" si="15"/>
        <v>181078.55000000002</v>
      </c>
      <c r="AP142" s="24">
        <f t="shared" si="16"/>
        <v>2835058.42</v>
      </c>
      <c r="AQ142" s="25">
        <f t="shared" si="17"/>
        <v>2061236.97</v>
      </c>
      <c r="AR142" s="16">
        <f t="shared" si="18"/>
        <v>773821.45</v>
      </c>
    </row>
    <row r="143" spans="1:44" ht="15" thickBot="1" x14ac:dyDescent="0.25">
      <c r="A143" s="62" t="s">
        <v>328</v>
      </c>
      <c r="B143" s="62" t="s">
        <v>49</v>
      </c>
      <c r="C143" s="88">
        <v>4153</v>
      </c>
      <c r="D143" s="89" t="s">
        <v>950</v>
      </c>
      <c r="E143" s="276" t="s">
        <v>1722</v>
      </c>
      <c r="F143" s="280">
        <v>288480.13</v>
      </c>
      <c r="G143" s="280">
        <v>47849.15</v>
      </c>
      <c r="H143" s="280">
        <v>155460.01</v>
      </c>
      <c r="I143" s="280"/>
      <c r="J143" s="276"/>
      <c r="K143" s="276">
        <v>769523.24</v>
      </c>
      <c r="L143" s="276">
        <v>144697.03</v>
      </c>
      <c r="M143" s="276"/>
      <c r="N143" s="276"/>
      <c r="O143" s="281">
        <v>0</v>
      </c>
      <c r="P143" s="281">
        <v>66121</v>
      </c>
      <c r="Q143" s="281"/>
      <c r="R143" s="281">
        <v>1841</v>
      </c>
      <c r="S143" s="276">
        <v>56900</v>
      </c>
      <c r="T143" s="276"/>
      <c r="U143" s="276">
        <v>24304.93</v>
      </c>
      <c r="V143" s="276">
        <v>2115546</v>
      </c>
      <c r="W143" s="54">
        <v>1196414.8</v>
      </c>
      <c r="X143" s="54">
        <v>44100</v>
      </c>
      <c r="Y143" s="54">
        <v>622.97</v>
      </c>
      <c r="Z143" s="54"/>
      <c r="AA143" s="54">
        <v>855144.8</v>
      </c>
      <c r="AB143" s="54"/>
      <c r="AC143" s="54">
        <v>276425.78000000003</v>
      </c>
      <c r="AD143" s="275">
        <v>1295089.8</v>
      </c>
      <c r="AE143" s="275"/>
      <c r="AF143" s="275"/>
      <c r="AG143" s="275"/>
      <c r="AH143" s="275">
        <v>817883.32</v>
      </c>
      <c r="AI143" s="275">
        <v>140637.57999999999</v>
      </c>
      <c r="AJ143" s="275"/>
      <c r="AK143" s="275"/>
      <c r="AL143" s="275"/>
      <c r="AM143" s="85">
        <f t="shared" si="13"/>
        <v>491789.29000000004</v>
      </c>
      <c r="AN143" s="21">
        <f t="shared" si="14"/>
        <v>67962</v>
      </c>
      <c r="AO143" s="86">
        <f t="shared" si="15"/>
        <v>423827.29000000004</v>
      </c>
      <c r="AP143" s="24">
        <f t="shared" si="16"/>
        <v>2372708.35</v>
      </c>
      <c r="AQ143" s="25">
        <f t="shared" si="17"/>
        <v>2253610.7000000002</v>
      </c>
      <c r="AR143" s="16">
        <f t="shared" si="18"/>
        <v>119097.64999999991</v>
      </c>
    </row>
    <row r="144" spans="1:44" ht="15" thickBot="1" x14ac:dyDescent="0.25">
      <c r="A144" s="62" t="s">
        <v>328</v>
      </c>
      <c r="B144" s="62" t="s">
        <v>49</v>
      </c>
      <c r="C144" s="88">
        <v>2552</v>
      </c>
      <c r="D144" s="89" t="s">
        <v>951</v>
      </c>
      <c r="E144" s="276" t="s">
        <v>1723</v>
      </c>
      <c r="F144" s="280">
        <v>200948.95</v>
      </c>
      <c r="G144" s="280">
        <v>23988.25</v>
      </c>
      <c r="H144" s="280">
        <v>133431.10999999999</v>
      </c>
      <c r="I144" s="280"/>
      <c r="J144" s="276"/>
      <c r="K144" s="276">
        <v>1389205.5</v>
      </c>
      <c r="L144" s="276">
        <v>16151.92</v>
      </c>
      <c r="M144" s="276"/>
      <c r="N144" s="276"/>
      <c r="O144" s="281">
        <v>1348</v>
      </c>
      <c r="P144" s="281">
        <v>41432.81</v>
      </c>
      <c r="Q144" s="281"/>
      <c r="R144" s="281">
        <v>2795.5</v>
      </c>
      <c r="S144" s="276">
        <v>65490</v>
      </c>
      <c r="T144" s="276"/>
      <c r="U144" s="276">
        <v>-933.52</v>
      </c>
      <c r="V144" s="276">
        <v>2263113.85</v>
      </c>
      <c r="W144" s="54">
        <v>762942.7</v>
      </c>
      <c r="X144" s="54">
        <v>5000</v>
      </c>
      <c r="Y144" s="54">
        <v>244.64</v>
      </c>
      <c r="Z144" s="54"/>
      <c r="AA144" s="54">
        <v>1013027.5</v>
      </c>
      <c r="AB144" s="54"/>
      <c r="AC144" s="54">
        <v>259119</v>
      </c>
      <c r="AD144" s="275">
        <v>1358946</v>
      </c>
      <c r="AE144" s="275"/>
      <c r="AF144" s="275">
        <v>8520</v>
      </c>
      <c r="AG144" s="275"/>
      <c r="AH144" s="275">
        <v>524654.16</v>
      </c>
      <c r="AI144" s="275">
        <v>141556.14000000001</v>
      </c>
      <c r="AJ144" s="275"/>
      <c r="AK144" s="275"/>
      <c r="AL144" s="275"/>
      <c r="AM144" s="85">
        <f t="shared" si="13"/>
        <v>358368.31</v>
      </c>
      <c r="AN144" s="21">
        <f t="shared" si="14"/>
        <v>45576.31</v>
      </c>
      <c r="AO144" s="86">
        <f t="shared" si="15"/>
        <v>312792</v>
      </c>
      <c r="AP144" s="24">
        <f t="shared" si="16"/>
        <v>2040333.8399999999</v>
      </c>
      <c r="AQ144" s="25">
        <f t="shared" si="17"/>
        <v>2033676.3000000003</v>
      </c>
      <c r="AR144" s="16">
        <f t="shared" si="18"/>
        <v>6657.5399999995716</v>
      </c>
    </row>
    <row r="145" spans="1:44" ht="15" thickBot="1" x14ac:dyDescent="0.25">
      <c r="A145" s="62" t="s">
        <v>328</v>
      </c>
      <c r="B145" s="62" t="s">
        <v>49</v>
      </c>
      <c r="C145" s="88">
        <v>5199</v>
      </c>
      <c r="D145" s="89" t="s">
        <v>952</v>
      </c>
      <c r="E145" s="276" t="s">
        <v>1724</v>
      </c>
      <c r="F145" s="280">
        <v>60802.01</v>
      </c>
      <c r="G145" s="280">
        <v>71716.45</v>
      </c>
      <c r="H145" s="280">
        <v>351624.93</v>
      </c>
      <c r="I145" s="280"/>
      <c r="J145" s="276"/>
      <c r="K145" s="276">
        <v>770027</v>
      </c>
      <c r="L145" s="276">
        <v>41324.03</v>
      </c>
      <c r="M145" s="276"/>
      <c r="N145" s="276"/>
      <c r="O145" s="281">
        <v>0</v>
      </c>
      <c r="P145" s="281">
        <v>64862.23</v>
      </c>
      <c r="Q145" s="281"/>
      <c r="R145" s="281">
        <v>2672</v>
      </c>
      <c r="S145" s="276">
        <v>68810</v>
      </c>
      <c r="T145" s="276"/>
      <c r="U145" s="276">
        <v>4220.93</v>
      </c>
      <c r="V145" s="276">
        <v>2512572.4500000002</v>
      </c>
      <c r="W145" s="54">
        <v>1293261.57</v>
      </c>
      <c r="X145" s="54">
        <v>37500</v>
      </c>
      <c r="Y145" s="54">
        <v>267.29000000000002</v>
      </c>
      <c r="Z145" s="54"/>
      <c r="AA145" s="54">
        <v>1621083.7</v>
      </c>
      <c r="AB145" s="54"/>
      <c r="AC145" s="54">
        <v>292292</v>
      </c>
      <c r="AD145" s="275">
        <v>2227985.7000000002</v>
      </c>
      <c r="AE145" s="275"/>
      <c r="AF145" s="275">
        <v>2640</v>
      </c>
      <c r="AG145" s="275"/>
      <c r="AH145" s="275">
        <v>777048.16</v>
      </c>
      <c r="AI145" s="275">
        <v>63928.61</v>
      </c>
      <c r="AJ145" s="275"/>
      <c r="AK145" s="275"/>
      <c r="AL145" s="275"/>
      <c r="AM145" s="85">
        <f t="shared" si="13"/>
        <v>484143.39</v>
      </c>
      <c r="AN145" s="21">
        <f t="shared" si="14"/>
        <v>67534.23000000001</v>
      </c>
      <c r="AO145" s="86">
        <f t="shared" si="15"/>
        <v>416609.16000000003</v>
      </c>
      <c r="AP145" s="24">
        <f t="shared" si="16"/>
        <v>3244404.56</v>
      </c>
      <c r="AQ145" s="25">
        <f t="shared" si="17"/>
        <v>3071602.47</v>
      </c>
      <c r="AR145" s="16">
        <f t="shared" si="18"/>
        <v>172802.08999999985</v>
      </c>
    </row>
    <row r="146" spans="1:44" ht="15" thickBot="1" x14ac:dyDescent="0.25">
      <c r="A146" s="62" t="s">
        <v>328</v>
      </c>
      <c r="B146" s="62" t="s">
        <v>49</v>
      </c>
      <c r="C146" s="88">
        <v>7299</v>
      </c>
      <c r="D146" s="89" t="s">
        <v>953</v>
      </c>
      <c r="E146" s="276" t="s">
        <v>1725</v>
      </c>
      <c r="F146" s="280">
        <v>180884.56</v>
      </c>
      <c r="G146" s="280">
        <v>26071.35</v>
      </c>
      <c r="H146" s="280">
        <v>346363.28</v>
      </c>
      <c r="I146" s="280"/>
      <c r="J146" s="276"/>
      <c r="K146" s="276">
        <v>2101607.73</v>
      </c>
      <c r="L146" s="276">
        <v>925348.83</v>
      </c>
      <c r="M146" s="276"/>
      <c r="N146" s="276"/>
      <c r="O146" s="281">
        <v>0</v>
      </c>
      <c r="P146" s="281">
        <v>46382.92</v>
      </c>
      <c r="Q146" s="281"/>
      <c r="R146" s="281">
        <v>2404</v>
      </c>
      <c r="S146" s="276">
        <v>109400</v>
      </c>
      <c r="T146" s="276"/>
      <c r="U146" s="276">
        <v>-10487.99</v>
      </c>
      <c r="V146" s="276">
        <v>1298036.29</v>
      </c>
      <c r="W146" s="54">
        <v>1702805.19</v>
      </c>
      <c r="X146" s="54">
        <v>226796</v>
      </c>
      <c r="Y146" s="54">
        <v>714.85</v>
      </c>
      <c r="Z146" s="54"/>
      <c r="AA146" s="54">
        <v>878824.69</v>
      </c>
      <c r="AB146" s="54"/>
      <c r="AC146" s="54">
        <v>738274.9</v>
      </c>
      <c r="AD146" s="275">
        <v>1426994.69</v>
      </c>
      <c r="AE146" s="275"/>
      <c r="AF146" s="275"/>
      <c r="AG146" s="275"/>
      <c r="AH146" s="275">
        <v>953948.92</v>
      </c>
      <c r="AI146" s="275">
        <v>329777.49</v>
      </c>
      <c r="AJ146" s="275"/>
      <c r="AK146" s="275"/>
      <c r="AL146" s="275"/>
      <c r="AM146" s="85">
        <f t="shared" si="13"/>
        <v>553319.19000000006</v>
      </c>
      <c r="AN146" s="21">
        <f t="shared" si="14"/>
        <v>48786.92</v>
      </c>
      <c r="AO146" s="86">
        <f t="shared" si="15"/>
        <v>504532.27000000008</v>
      </c>
      <c r="AP146" s="24">
        <f t="shared" si="16"/>
        <v>3547415.63</v>
      </c>
      <c r="AQ146" s="25">
        <f t="shared" si="17"/>
        <v>2710721.0999999996</v>
      </c>
      <c r="AR146" s="16">
        <f t="shared" si="18"/>
        <v>836694.53000000026</v>
      </c>
    </row>
    <row r="147" spans="1:44" ht="15" thickBot="1" x14ac:dyDescent="0.25">
      <c r="A147" s="62" t="s">
        <v>332</v>
      </c>
      <c r="B147" s="62" t="s">
        <v>50</v>
      </c>
      <c r="C147" s="88">
        <v>3325</v>
      </c>
      <c r="D147" s="89" t="s">
        <v>954</v>
      </c>
      <c r="E147" s="276" t="s">
        <v>1726</v>
      </c>
      <c r="F147" s="280">
        <v>305434.59000000003</v>
      </c>
      <c r="G147" s="280">
        <v>155493.9</v>
      </c>
      <c r="H147" s="280">
        <v>725070.4</v>
      </c>
      <c r="I147" s="280"/>
      <c r="J147" s="276"/>
      <c r="K147" s="276">
        <v>796640.3</v>
      </c>
      <c r="L147" s="276">
        <v>315280.43</v>
      </c>
      <c r="M147" s="276"/>
      <c r="N147" s="276"/>
      <c r="O147" s="281">
        <v>63</v>
      </c>
      <c r="P147" s="281">
        <v>52875.23</v>
      </c>
      <c r="Q147" s="281"/>
      <c r="R147" s="281"/>
      <c r="S147" s="276"/>
      <c r="T147" s="276"/>
      <c r="U147" s="276">
        <v>188815.61</v>
      </c>
      <c r="V147" s="276">
        <v>1854562.35</v>
      </c>
      <c r="W147" s="54">
        <v>1477487.75</v>
      </c>
      <c r="X147" s="54"/>
      <c r="Y147" s="54">
        <v>571.86</v>
      </c>
      <c r="Z147" s="54"/>
      <c r="AA147" s="54">
        <v>636174</v>
      </c>
      <c r="AB147" s="54"/>
      <c r="AC147" s="54">
        <v>246170.27</v>
      </c>
      <c r="AD147" s="275">
        <v>1391634</v>
      </c>
      <c r="AE147" s="275"/>
      <c r="AF147" s="275">
        <v>1800</v>
      </c>
      <c r="AG147" s="275"/>
      <c r="AH147" s="275">
        <v>554017.6</v>
      </c>
      <c r="AI147" s="275">
        <v>165546.82</v>
      </c>
      <c r="AJ147" s="275"/>
      <c r="AK147" s="275"/>
      <c r="AL147" s="275"/>
      <c r="AM147" s="85">
        <f t="shared" si="13"/>
        <v>1185998.8900000001</v>
      </c>
      <c r="AN147" s="21">
        <f t="shared" si="14"/>
        <v>52938.23</v>
      </c>
      <c r="AO147" s="86">
        <f t="shared" si="15"/>
        <v>1133060.6600000001</v>
      </c>
      <c r="AP147" s="24">
        <f t="shared" si="16"/>
        <v>2360403.8800000004</v>
      </c>
      <c r="AQ147" s="25">
        <f t="shared" si="17"/>
        <v>2112998.42</v>
      </c>
      <c r="AR147" s="16">
        <f t="shared" si="18"/>
        <v>247405.46000000043</v>
      </c>
    </row>
    <row r="148" spans="1:44" ht="15" thickBot="1" x14ac:dyDescent="0.25">
      <c r="A148" s="62" t="s">
        <v>332</v>
      </c>
      <c r="B148" s="62" t="s">
        <v>50</v>
      </c>
      <c r="C148" s="88">
        <v>5397</v>
      </c>
      <c r="D148" s="89" t="s">
        <v>955</v>
      </c>
      <c r="E148" s="276" t="s">
        <v>1727</v>
      </c>
      <c r="F148" s="280">
        <v>1108533.22</v>
      </c>
      <c r="G148" s="280">
        <v>43879.65</v>
      </c>
      <c r="H148" s="280">
        <v>42700.12</v>
      </c>
      <c r="I148" s="280"/>
      <c r="J148" s="276"/>
      <c r="K148" s="276">
        <v>969751.94</v>
      </c>
      <c r="L148" s="276">
        <v>552384.28</v>
      </c>
      <c r="M148" s="276"/>
      <c r="N148" s="276"/>
      <c r="O148" s="281">
        <v>0</v>
      </c>
      <c r="P148" s="281">
        <v>46472.86</v>
      </c>
      <c r="Q148" s="281"/>
      <c r="R148" s="281"/>
      <c r="S148" s="276"/>
      <c r="T148" s="276"/>
      <c r="U148" s="276">
        <v>246233.94</v>
      </c>
      <c r="V148" s="276">
        <v>3974625.34</v>
      </c>
      <c r="W148" s="54">
        <v>1757680.04</v>
      </c>
      <c r="X148" s="54">
        <v>152710</v>
      </c>
      <c r="Y148" s="54">
        <v>1988.42</v>
      </c>
      <c r="Z148" s="54"/>
      <c r="AA148" s="54">
        <v>721791</v>
      </c>
      <c r="AB148" s="54"/>
      <c r="AC148" s="54">
        <v>306306.03000000003</v>
      </c>
      <c r="AD148" s="275">
        <v>1478631</v>
      </c>
      <c r="AE148" s="275"/>
      <c r="AF148" s="275">
        <v>1800</v>
      </c>
      <c r="AG148" s="275"/>
      <c r="AH148" s="275">
        <v>818664.75</v>
      </c>
      <c r="AI148" s="275">
        <v>278875.11</v>
      </c>
      <c r="AJ148" s="275"/>
      <c r="AK148" s="275"/>
      <c r="AL148" s="275"/>
      <c r="AM148" s="85">
        <f t="shared" si="13"/>
        <v>1195112.99</v>
      </c>
      <c r="AN148" s="21">
        <f t="shared" si="14"/>
        <v>46472.86</v>
      </c>
      <c r="AO148" s="86">
        <f t="shared" si="15"/>
        <v>1148640.1299999999</v>
      </c>
      <c r="AP148" s="24">
        <f t="shared" si="16"/>
        <v>2940475.49</v>
      </c>
      <c r="AQ148" s="25">
        <f t="shared" si="17"/>
        <v>2577970.86</v>
      </c>
      <c r="AR148" s="16">
        <f t="shared" si="18"/>
        <v>362504.63000000035</v>
      </c>
    </row>
    <row r="149" spans="1:44" ht="15" thickBot="1" x14ac:dyDescent="0.25">
      <c r="A149" s="62" t="s">
        <v>332</v>
      </c>
      <c r="B149" s="62" t="s">
        <v>50</v>
      </c>
      <c r="C149" s="88">
        <v>2048</v>
      </c>
      <c r="D149" s="89" t="s">
        <v>956</v>
      </c>
      <c r="E149" s="276" t="s">
        <v>1728</v>
      </c>
      <c r="F149" s="280">
        <v>565843.74</v>
      </c>
      <c r="G149" s="280">
        <v>7555</v>
      </c>
      <c r="H149" s="280">
        <v>56512.24</v>
      </c>
      <c r="I149" s="280"/>
      <c r="J149" s="276"/>
      <c r="K149" s="276">
        <v>1153502.28</v>
      </c>
      <c r="L149" s="276">
        <v>424231.26</v>
      </c>
      <c r="M149" s="276"/>
      <c r="N149" s="276"/>
      <c r="O149" s="281">
        <v>4800</v>
      </c>
      <c r="P149" s="281">
        <v>30662.6</v>
      </c>
      <c r="Q149" s="281"/>
      <c r="R149" s="281"/>
      <c r="S149" s="276"/>
      <c r="T149" s="276"/>
      <c r="U149" s="276">
        <v>128078.49</v>
      </c>
      <c r="V149" s="276">
        <v>2427116.52</v>
      </c>
      <c r="W149" s="54">
        <v>886360.9</v>
      </c>
      <c r="X149" s="54">
        <v>176064</v>
      </c>
      <c r="Y149" s="54">
        <v>1086.51</v>
      </c>
      <c r="Z149" s="54"/>
      <c r="AA149" s="54">
        <v>1300471.2</v>
      </c>
      <c r="AB149" s="54"/>
      <c r="AC149" s="54">
        <v>165722.26999999999</v>
      </c>
      <c r="AD149" s="275">
        <v>1512921.2</v>
      </c>
      <c r="AE149" s="275"/>
      <c r="AF149" s="275">
        <v>1800</v>
      </c>
      <c r="AG149" s="275"/>
      <c r="AH149" s="275">
        <v>665208.75</v>
      </c>
      <c r="AI149" s="275">
        <v>188532.93</v>
      </c>
      <c r="AJ149" s="275"/>
      <c r="AK149" s="275"/>
      <c r="AL149" s="275">
        <v>41200</v>
      </c>
      <c r="AM149" s="85">
        <f t="shared" si="13"/>
        <v>629910.98</v>
      </c>
      <c r="AN149" s="21">
        <f t="shared" si="14"/>
        <v>35462.6</v>
      </c>
      <c r="AO149" s="86">
        <f t="shared" si="15"/>
        <v>594448.38</v>
      </c>
      <c r="AP149" s="24">
        <f t="shared" si="16"/>
        <v>2529704.88</v>
      </c>
      <c r="AQ149" s="25">
        <f t="shared" si="17"/>
        <v>2409662.8800000004</v>
      </c>
      <c r="AR149" s="16">
        <f t="shared" si="18"/>
        <v>120041.99999999953</v>
      </c>
    </row>
    <row r="150" spans="1:44" ht="15" thickBot="1" x14ac:dyDescent="0.25">
      <c r="A150" s="62" t="s">
        <v>332</v>
      </c>
      <c r="B150" s="62" t="s">
        <v>50</v>
      </c>
      <c r="C150" s="88">
        <v>5559</v>
      </c>
      <c r="D150" s="89" t="s">
        <v>957</v>
      </c>
      <c r="E150" s="276" t="s">
        <v>1729</v>
      </c>
      <c r="F150" s="280">
        <v>591365.02</v>
      </c>
      <c r="G150" s="280">
        <v>19724.189999999999</v>
      </c>
      <c r="H150" s="280">
        <v>246275.99</v>
      </c>
      <c r="I150" s="280"/>
      <c r="J150" s="276"/>
      <c r="K150" s="276">
        <v>1023723.18</v>
      </c>
      <c r="L150" s="276">
        <v>633862.9</v>
      </c>
      <c r="M150" s="276"/>
      <c r="N150" s="276"/>
      <c r="O150" s="281">
        <v>440</v>
      </c>
      <c r="P150" s="281">
        <v>41300</v>
      </c>
      <c r="Q150" s="281"/>
      <c r="R150" s="281">
        <v>2005.62</v>
      </c>
      <c r="S150" s="276"/>
      <c r="T150" s="276"/>
      <c r="U150" s="276">
        <v>286015.02</v>
      </c>
      <c r="V150" s="276">
        <v>2538450.7999999998</v>
      </c>
      <c r="W150" s="54">
        <v>940429.91</v>
      </c>
      <c r="X150" s="54">
        <v>205930</v>
      </c>
      <c r="Y150" s="54">
        <v>1392.72</v>
      </c>
      <c r="Z150" s="54"/>
      <c r="AA150" s="54">
        <v>1714652.5</v>
      </c>
      <c r="AB150" s="54"/>
      <c r="AC150" s="54">
        <v>353167.51</v>
      </c>
      <c r="AD150" s="275">
        <v>2200751.5</v>
      </c>
      <c r="AE150" s="275"/>
      <c r="AF150" s="275">
        <v>1800</v>
      </c>
      <c r="AG150" s="275"/>
      <c r="AH150" s="275">
        <v>766603.89</v>
      </c>
      <c r="AI150" s="275">
        <v>279921.69</v>
      </c>
      <c r="AJ150" s="275"/>
      <c r="AK150" s="275"/>
      <c r="AL150" s="275"/>
      <c r="AM150" s="85">
        <f t="shared" si="13"/>
        <v>857365.2</v>
      </c>
      <c r="AN150" s="21">
        <f t="shared" si="14"/>
        <v>43745.62</v>
      </c>
      <c r="AO150" s="86">
        <f t="shared" si="15"/>
        <v>813619.58</v>
      </c>
      <c r="AP150" s="24">
        <f t="shared" si="16"/>
        <v>3215572.6399999997</v>
      </c>
      <c r="AQ150" s="25">
        <f t="shared" si="17"/>
        <v>3249077.08</v>
      </c>
      <c r="AR150" s="16">
        <f t="shared" si="18"/>
        <v>-33504.44000000041</v>
      </c>
    </row>
    <row r="151" spans="1:44" ht="15" thickBot="1" x14ac:dyDescent="0.25">
      <c r="A151" s="62" t="s">
        <v>332</v>
      </c>
      <c r="B151" s="62" t="s">
        <v>50</v>
      </c>
      <c r="C151" s="88">
        <v>3394</v>
      </c>
      <c r="D151" s="89" t="s">
        <v>958</v>
      </c>
      <c r="E151" s="276" t="s">
        <v>1730</v>
      </c>
      <c r="F151" s="280">
        <v>576852.56000000006</v>
      </c>
      <c r="G151" s="280">
        <v>96046.51</v>
      </c>
      <c r="H151" s="280">
        <v>347071.4</v>
      </c>
      <c r="I151" s="280"/>
      <c r="J151" s="276"/>
      <c r="K151" s="276">
        <v>1090421.47</v>
      </c>
      <c r="L151" s="276">
        <v>493601.48</v>
      </c>
      <c r="M151" s="276"/>
      <c r="N151" s="276"/>
      <c r="O151" s="281">
        <v>2260</v>
      </c>
      <c r="P151" s="281">
        <v>221013.46</v>
      </c>
      <c r="Q151" s="281"/>
      <c r="R151" s="281"/>
      <c r="S151" s="276"/>
      <c r="T151" s="276"/>
      <c r="U151" s="276">
        <v>324717.59999999998</v>
      </c>
      <c r="V151" s="276">
        <v>3053279.47</v>
      </c>
      <c r="W151" s="54">
        <v>1817439.14</v>
      </c>
      <c r="X151" s="54">
        <v>187400</v>
      </c>
      <c r="Y151" s="54">
        <v>972.08</v>
      </c>
      <c r="Z151" s="54"/>
      <c r="AA151" s="54">
        <v>877086</v>
      </c>
      <c r="AB151" s="54"/>
      <c r="AC151" s="54">
        <v>292445.63</v>
      </c>
      <c r="AD151" s="275">
        <v>1487436</v>
      </c>
      <c r="AE151" s="275"/>
      <c r="AF151" s="275">
        <v>1800</v>
      </c>
      <c r="AG151" s="275"/>
      <c r="AH151" s="275">
        <v>791244.06</v>
      </c>
      <c r="AI151" s="275">
        <v>188846.36</v>
      </c>
      <c r="AJ151" s="275"/>
      <c r="AK151" s="275"/>
      <c r="AL151" s="275"/>
      <c r="AM151" s="85">
        <f t="shared" si="13"/>
        <v>1019970.4700000001</v>
      </c>
      <c r="AN151" s="21">
        <f t="shared" si="14"/>
        <v>223273.46</v>
      </c>
      <c r="AO151" s="86">
        <f t="shared" si="15"/>
        <v>796697.01000000013</v>
      </c>
      <c r="AP151" s="24">
        <f t="shared" si="16"/>
        <v>3175342.8499999996</v>
      </c>
      <c r="AQ151" s="25">
        <f t="shared" si="17"/>
        <v>2469326.42</v>
      </c>
      <c r="AR151" s="16">
        <f t="shared" si="18"/>
        <v>706016.4299999997</v>
      </c>
    </row>
    <row r="152" spans="1:44" ht="15" thickBot="1" x14ac:dyDescent="0.25">
      <c r="A152" s="62" t="s">
        <v>332</v>
      </c>
      <c r="B152" s="62" t="s">
        <v>50</v>
      </c>
      <c r="C152" s="88">
        <v>4182</v>
      </c>
      <c r="D152" s="89" t="s">
        <v>959</v>
      </c>
      <c r="E152" s="276" t="s">
        <v>1731</v>
      </c>
      <c r="F152" s="280">
        <v>473951.7</v>
      </c>
      <c r="G152" s="280">
        <v>8779</v>
      </c>
      <c r="H152" s="280">
        <v>103616.33</v>
      </c>
      <c r="I152" s="280"/>
      <c r="J152" s="276"/>
      <c r="K152" s="276">
        <v>280744.52</v>
      </c>
      <c r="L152" s="276">
        <v>266671.63</v>
      </c>
      <c r="M152" s="276"/>
      <c r="N152" s="276"/>
      <c r="O152" s="281"/>
      <c r="P152" s="281">
        <v>35986.720000000001</v>
      </c>
      <c r="Q152" s="281"/>
      <c r="R152" s="281"/>
      <c r="S152" s="276"/>
      <c r="T152" s="276"/>
      <c r="U152" s="276">
        <v>193526.8</v>
      </c>
      <c r="V152" s="276">
        <v>1819262.69</v>
      </c>
      <c r="W152" s="54">
        <v>1297801.42</v>
      </c>
      <c r="X152" s="54">
        <v>231285</v>
      </c>
      <c r="Y152" s="54">
        <v>666.7</v>
      </c>
      <c r="Z152" s="54"/>
      <c r="AA152" s="54">
        <v>875542.5</v>
      </c>
      <c r="AB152" s="54"/>
      <c r="AC152" s="54">
        <v>357312.03</v>
      </c>
      <c r="AD152" s="275">
        <v>1509842.5</v>
      </c>
      <c r="AE152" s="275"/>
      <c r="AF152" s="275">
        <v>1800</v>
      </c>
      <c r="AG152" s="275"/>
      <c r="AH152" s="275">
        <v>652202.42000000004</v>
      </c>
      <c r="AI152" s="275">
        <v>157080.25</v>
      </c>
      <c r="AJ152" s="275"/>
      <c r="AK152" s="275"/>
      <c r="AL152" s="275"/>
      <c r="AM152" s="85">
        <f t="shared" si="13"/>
        <v>586347.03</v>
      </c>
      <c r="AN152" s="21">
        <f t="shared" si="14"/>
        <v>35986.720000000001</v>
      </c>
      <c r="AO152" s="86">
        <f t="shared" si="15"/>
        <v>550360.31000000006</v>
      </c>
      <c r="AP152" s="24">
        <f t="shared" si="16"/>
        <v>2762607.6500000004</v>
      </c>
      <c r="AQ152" s="25">
        <f t="shared" si="17"/>
        <v>2320925.17</v>
      </c>
      <c r="AR152" s="16">
        <f t="shared" si="18"/>
        <v>441682.48000000045</v>
      </c>
    </row>
    <row r="153" spans="1:44" ht="15" thickBot="1" x14ac:dyDescent="0.25">
      <c r="A153" s="62" t="s">
        <v>332</v>
      </c>
      <c r="B153" s="62" t="s">
        <v>50</v>
      </c>
      <c r="C153" s="88">
        <v>4497</v>
      </c>
      <c r="D153" s="89" t="s">
        <v>960</v>
      </c>
      <c r="E153" s="276" t="s">
        <v>1732</v>
      </c>
      <c r="F153" s="280">
        <v>219549.62</v>
      </c>
      <c r="G153" s="280">
        <v>46701.5</v>
      </c>
      <c r="H153" s="280">
        <v>479734.17</v>
      </c>
      <c r="I153" s="280"/>
      <c r="J153" s="276"/>
      <c r="K153" s="276">
        <v>1097314.49</v>
      </c>
      <c r="L153" s="276">
        <v>248096.34</v>
      </c>
      <c r="M153" s="276"/>
      <c r="N153" s="276"/>
      <c r="O153" s="281">
        <v>6560</v>
      </c>
      <c r="P153" s="281">
        <v>32693</v>
      </c>
      <c r="Q153" s="281"/>
      <c r="R153" s="281"/>
      <c r="S153" s="276"/>
      <c r="T153" s="276"/>
      <c r="U153" s="276">
        <v>312037.92</v>
      </c>
      <c r="V153" s="276">
        <v>2522678.58</v>
      </c>
      <c r="W153" s="54">
        <v>778102.07</v>
      </c>
      <c r="X153" s="54">
        <v>239400</v>
      </c>
      <c r="Y153" s="54">
        <v>437.19</v>
      </c>
      <c r="Z153" s="54"/>
      <c r="AA153" s="54">
        <v>1583513</v>
      </c>
      <c r="AB153" s="54"/>
      <c r="AC153" s="54">
        <v>234799.31</v>
      </c>
      <c r="AD153" s="275">
        <v>1870543</v>
      </c>
      <c r="AE153" s="275"/>
      <c r="AF153" s="275">
        <v>1800</v>
      </c>
      <c r="AG153" s="275"/>
      <c r="AH153" s="275">
        <v>796028.63</v>
      </c>
      <c r="AI153" s="275">
        <v>191058.14</v>
      </c>
      <c r="AJ153" s="275"/>
      <c r="AK153" s="275"/>
      <c r="AL153" s="275"/>
      <c r="AM153" s="85">
        <f t="shared" si="13"/>
        <v>745985.29</v>
      </c>
      <c r="AN153" s="21">
        <f t="shared" si="14"/>
        <v>39253</v>
      </c>
      <c r="AO153" s="86">
        <f t="shared" si="15"/>
        <v>706732.29</v>
      </c>
      <c r="AP153" s="24">
        <f t="shared" si="16"/>
        <v>2836251.57</v>
      </c>
      <c r="AQ153" s="25">
        <f t="shared" si="17"/>
        <v>2859429.77</v>
      </c>
      <c r="AR153" s="16">
        <f t="shared" si="18"/>
        <v>-23178.200000000186</v>
      </c>
    </row>
    <row r="154" spans="1:44" ht="15" thickBot="1" x14ac:dyDescent="0.25">
      <c r="A154" s="62" t="s">
        <v>332</v>
      </c>
      <c r="B154" s="62" t="s">
        <v>50</v>
      </c>
      <c r="C154" s="88">
        <v>4239</v>
      </c>
      <c r="D154" s="89" t="s">
        <v>961</v>
      </c>
      <c r="E154" s="276" t="s">
        <v>1733</v>
      </c>
      <c r="F154" s="280">
        <v>270179.39</v>
      </c>
      <c r="G154" s="280">
        <v>18130</v>
      </c>
      <c r="H154" s="280">
        <v>61427.92</v>
      </c>
      <c r="I154" s="280"/>
      <c r="J154" s="276"/>
      <c r="K154" s="276">
        <v>1407867.88</v>
      </c>
      <c r="L154" s="276">
        <v>412915.39</v>
      </c>
      <c r="M154" s="276"/>
      <c r="N154" s="276"/>
      <c r="O154" s="281">
        <v>8430</v>
      </c>
      <c r="P154" s="281">
        <v>38881.300000000003</v>
      </c>
      <c r="Q154" s="281"/>
      <c r="R154" s="281"/>
      <c r="S154" s="276"/>
      <c r="T154" s="276"/>
      <c r="U154" s="276">
        <v>214688.87</v>
      </c>
      <c r="V154" s="276">
        <v>4801199.47</v>
      </c>
      <c r="W154" s="54">
        <v>1203179.07</v>
      </c>
      <c r="X154" s="54"/>
      <c r="Y154" s="54"/>
      <c r="Z154" s="54"/>
      <c r="AA154" s="54">
        <v>156397.5</v>
      </c>
      <c r="AB154" s="54"/>
      <c r="AC154" s="54">
        <v>289525.78999999998</v>
      </c>
      <c r="AD154" s="275">
        <v>741477.5</v>
      </c>
      <c r="AE154" s="275"/>
      <c r="AF154" s="275">
        <v>1800</v>
      </c>
      <c r="AG154" s="275"/>
      <c r="AH154" s="275">
        <v>645705.56000000006</v>
      </c>
      <c r="AI154" s="275">
        <v>304825.94</v>
      </c>
      <c r="AJ154" s="275"/>
      <c r="AK154" s="275"/>
      <c r="AL154" s="275"/>
      <c r="AM154" s="85">
        <f t="shared" si="13"/>
        <v>349737.31</v>
      </c>
      <c r="AN154" s="21">
        <f t="shared" si="14"/>
        <v>47311.3</v>
      </c>
      <c r="AO154" s="86">
        <f t="shared" si="15"/>
        <v>302426.01</v>
      </c>
      <c r="AP154" s="24">
        <f t="shared" si="16"/>
        <v>1649102.36</v>
      </c>
      <c r="AQ154" s="25">
        <f t="shared" si="17"/>
        <v>1693809</v>
      </c>
      <c r="AR154" s="16">
        <f t="shared" si="18"/>
        <v>-44706.639999999898</v>
      </c>
    </row>
    <row r="155" spans="1:44" ht="15" thickBot="1" x14ac:dyDescent="0.25">
      <c r="A155" s="62" t="s">
        <v>332</v>
      </c>
      <c r="B155" s="62" t="s">
        <v>50</v>
      </c>
      <c r="C155" s="88">
        <v>3891</v>
      </c>
      <c r="D155" s="89" t="s">
        <v>962</v>
      </c>
      <c r="E155" s="276" t="s">
        <v>1734</v>
      </c>
      <c r="F155" s="280">
        <v>98602.18</v>
      </c>
      <c r="G155" s="280">
        <v>34653.75</v>
      </c>
      <c r="H155" s="280">
        <v>220077.98</v>
      </c>
      <c r="I155" s="280"/>
      <c r="J155" s="276"/>
      <c r="K155" s="276">
        <v>903132.7</v>
      </c>
      <c r="L155" s="276">
        <v>300268.51</v>
      </c>
      <c r="M155" s="276"/>
      <c r="N155" s="276"/>
      <c r="O155" s="281">
        <v>100000</v>
      </c>
      <c r="P155" s="281">
        <v>84237.36</v>
      </c>
      <c r="Q155" s="281"/>
      <c r="R155" s="281">
        <v>0.17</v>
      </c>
      <c r="S155" s="276"/>
      <c r="T155" s="276"/>
      <c r="U155" s="276">
        <v>337382.44</v>
      </c>
      <c r="V155" s="276">
        <v>5209136.26</v>
      </c>
      <c r="W155" s="54">
        <v>1282975.4099999999</v>
      </c>
      <c r="X155" s="54"/>
      <c r="Y155" s="54">
        <v>433.79</v>
      </c>
      <c r="Z155" s="54"/>
      <c r="AA155" s="54">
        <v>1251684</v>
      </c>
      <c r="AB155" s="54"/>
      <c r="AC155" s="54">
        <v>291321.31</v>
      </c>
      <c r="AD155" s="275">
        <v>1835214</v>
      </c>
      <c r="AE155" s="275"/>
      <c r="AF155" s="275">
        <v>1800</v>
      </c>
      <c r="AG155" s="275"/>
      <c r="AH155" s="275">
        <v>834593.21</v>
      </c>
      <c r="AI155" s="275">
        <v>318536.96000000002</v>
      </c>
      <c r="AJ155" s="275"/>
      <c r="AK155" s="275"/>
      <c r="AL155" s="275"/>
      <c r="AM155" s="85">
        <f t="shared" si="13"/>
        <v>353333.91000000003</v>
      </c>
      <c r="AN155" s="21">
        <f t="shared" si="14"/>
        <v>184237.53</v>
      </c>
      <c r="AO155" s="86">
        <f t="shared" si="15"/>
        <v>169096.38000000003</v>
      </c>
      <c r="AP155" s="24">
        <f t="shared" si="16"/>
        <v>2826414.5100000002</v>
      </c>
      <c r="AQ155" s="25">
        <f t="shared" si="17"/>
        <v>2990144.17</v>
      </c>
      <c r="AR155" s="16">
        <f t="shared" si="18"/>
        <v>-163729.65999999968</v>
      </c>
    </row>
    <row r="156" spans="1:44" ht="15" thickBot="1" x14ac:dyDescent="0.25">
      <c r="A156" s="62" t="s">
        <v>332</v>
      </c>
      <c r="B156" s="62" t="s">
        <v>50</v>
      </c>
      <c r="C156" s="88">
        <v>3687</v>
      </c>
      <c r="D156" s="89" t="s">
        <v>963</v>
      </c>
      <c r="E156" s="276" t="s">
        <v>1735</v>
      </c>
      <c r="F156" s="280">
        <v>381831.88</v>
      </c>
      <c r="G156" s="280">
        <v>26263.75</v>
      </c>
      <c r="H156" s="280">
        <v>183581.46</v>
      </c>
      <c r="I156" s="280"/>
      <c r="J156" s="276"/>
      <c r="K156" s="276">
        <v>1039599.64</v>
      </c>
      <c r="L156" s="276">
        <v>212287.78</v>
      </c>
      <c r="M156" s="276"/>
      <c r="N156" s="276"/>
      <c r="O156" s="281">
        <v>3000</v>
      </c>
      <c r="P156" s="281">
        <v>82243.58</v>
      </c>
      <c r="Q156" s="281"/>
      <c r="R156" s="281"/>
      <c r="S156" s="276"/>
      <c r="T156" s="276"/>
      <c r="U156" s="276">
        <v>255742.53</v>
      </c>
      <c r="V156" s="276">
        <v>2453318.4700000002</v>
      </c>
      <c r="W156" s="54">
        <v>802314.69</v>
      </c>
      <c r="X156" s="54"/>
      <c r="Y156" s="54">
        <v>898.25</v>
      </c>
      <c r="Z156" s="54"/>
      <c r="AA156" s="54">
        <v>709884</v>
      </c>
      <c r="AB156" s="54"/>
      <c r="AC156" s="54">
        <v>246594.27</v>
      </c>
      <c r="AD156" s="275">
        <v>911488</v>
      </c>
      <c r="AE156" s="275"/>
      <c r="AF156" s="275">
        <v>1800</v>
      </c>
      <c r="AG156" s="275"/>
      <c r="AH156" s="275">
        <v>699542.65</v>
      </c>
      <c r="AI156" s="275">
        <v>226029.65</v>
      </c>
      <c r="AJ156" s="275"/>
      <c r="AK156" s="275"/>
      <c r="AL156" s="275"/>
      <c r="AM156" s="85">
        <f t="shared" si="13"/>
        <v>591677.09</v>
      </c>
      <c r="AN156" s="21">
        <f t="shared" si="14"/>
        <v>85243.58</v>
      </c>
      <c r="AO156" s="86">
        <f t="shared" si="15"/>
        <v>506433.50999999995</v>
      </c>
      <c r="AP156" s="24">
        <f t="shared" si="16"/>
        <v>1759691.21</v>
      </c>
      <c r="AQ156" s="25">
        <f t="shared" si="17"/>
        <v>1838860.2999999998</v>
      </c>
      <c r="AR156" s="16">
        <f t="shared" si="18"/>
        <v>-79169.089999999851</v>
      </c>
    </row>
    <row r="157" spans="1:44" ht="15" thickBot="1" x14ac:dyDescent="0.25">
      <c r="A157" s="62" t="s">
        <v>332</v>
      </c>
      <c r="B157" s="62" t="s">
        <v>50</v>
      </c>
      <c r="C157" s="88">
        <v>7013</v>
      </c>
      <c r="D157" s="89" t="s">
        <v>964</v>
      </c>
      <c r="E157" s="276" t="s">
        <v>1736</v>
      </c>
      <c r="F157" s="280">
        <v>592295.92000000004</v>
      </c>
      <c r="G157" s="280">
        <v>524042.66</v>
      </c>
      <c r="H157" s="280">
        <v>25121.119999999999</v>
      </c>
      <c r="I157" s="280"/>
      <c r="J157" s="276"/>
      <c r="K157" s="276">
        <v>391150.08000000002</v>
      </c>
      <c r="L157" s="276">
        <v>1541875.93</v>
      </c>
      <c r="M157" s="276"/>
      <c r="N157" s="276"/>
      <c r="O157" s="281">
        <v>11040</v>
      </c>
      <c r="P157" s="281">
        <v>163558.73000000001</v>
      </c>
      <c r="Q157" s="281"/>
      <c r="R157" s="281"/>
      <c r="S157" s="276">
        <v>3100</v>
      </c>
      <c r="T157" s="276"/>
      <c r="U157" s="276">
        <v>-2475729.7799999998</v>
      </c>
      <c r="V157" s="276">
        <v>4517827.99</v>
      </c>
      <c r="W157" s="54">
        <v>1300185.57</v>
      </c>
      <c r="X157" s="54">
        <v>108720</v>
      </c>
      <c r="Y157" s="54">
        <v>1055.6099999999999</v>
      </c>
      <c r="Z157" s="54"/>
      <c r="AA157" s="54">
        <v>1270682</v>
      </c>
      <c r="AB157" s="54"/>
      <c r="AC157" s="54">
        <v>1448539.47</v>
      </c>
      <c r="AD157" s="275">
        <v>1731292</v>
      </c>
      <c r="AE157" s="275"/>
      <c r="AF157" s="275">
        <v>1800</v>
      </c>
      <c r="AG157" s="275">
        <v>1640</v>
      </c>
      <c r="AH157" s="275">
        <v>1045750.96</v>
      </c>
      <c r="AI157" s="275">
        <v>291706.62</v>
      </c>
      <c r="AJ157" s="275"/>
      <c r="AK157" s="275"/>
      <c r="AL157" s="275"/>
      <c r="AM157" s="85">
        <f t="shared" si="13"/>
        <v>1141459.7000000002</v>
      </c>
      <c r="AN157" s="21">
        <f t="shared" si="14"/>
        <v>174598.73</v>
      </c>
      <c r="AO157" s="86">
        <f t="shared" si="15"/>
        <v>966860.9700000002</v>
      </c>
      <c r="AP157" s="24">
        <f t="shared" si="16"/>
        <v>4129182.6500000004</v>
      </c>
      <c r="AQ157" s="25">
        <f t="shared" si="17"/>
        <v>3072189.58</v>
      </c>
      <c r="AR157" s="16">
        <f t="shared" si="18"/>
        <v>1056993.0700000003</v>
      </c>
    </row>
    <row r="158" spans="1:44" ht="15" thickBot="1" x14ac:dyDescent="0.25">
      <c r="A158" s="62" t="s">
        <v>332</v>
      </c>
      <c r="B158" s="62" t="s">
        <v>50</v>
      </c>
      <c r="C158" s="88">
        <v>4588</v>
      </c>
      <c r="D158" s="89" t="s">
        <v>965</v>
      </c>
      <c r="E158" s="276" t="s">
        <v>1737</v>
      </c>
      <c r="F158" s="280">
        <v>490560.4</v>
      </c>
      <c r="G158" s="280">
        <v>35050</v>
      </c>
      <c r="H158" s="280">
        <v>56766.49</v>
      </c>
      <c r="I158" s="280"/>
      <c r="J158" s="276"/>
      <c r="K158" s="276">
        <v>723067.03</v>
      </c>
      <c r="L158" s="276">
        <v>174036.35</v>
      </c>
      <c r="M158" s="276"/>
      <c r="N158" s="276"/>
      <c r="O158" s="281">
        <v>0</v>
      </c>
      <c r="P158" s="281">
        <v>40227.26</v>
      </c>
      <c r="Q158" s="281"/>
      <c r="R158" s="281"/>
      <c r="S158" s="276"/>
      <c r="T158" s="276"/>
      <c r="U158" s="276">
        <v>254431.01</v>
      </c>
      <c r="V158" s="276">
        <v>3061336.79</v>
      </c>
      <c r="W158" s="54">
        <v>1272879.71</v>
      </c>
      <c r="X158" s="54">
        <v>153350</v>
      </c>
      <c r="Y158" s="54">
        <v>739.99</v>
      </c>
      <c r="Z158" s="54"/>
      <c r="AA158" s="54">
        <v>1014205.5</v>
      </c>
      <c r="AB158" s="54"/>
      <c r="AC158" s="54">
        <v>288504.8</v>
      </c>
      <c r="AD158" s="275">
        <v>1528025.5</v>
      </c>
      <c r="AE158" s="275"/>
      <c r="AF158" s="275">
        <v>1800</v>
      </c>
      <c r="AG158" s="275"/>
      <c r="AH158" s="275">
        <v>839282.08</v>
      </c>
      <c r="AI158" s="275">
        <v>222314.02</v>
      </c>
      <c r="AJ158" s="275"/>
      <c r="AK158" s="275"/>
      <c r="AL158" s="275"/>
      <c r="AM158" s="85">
        <f t="shared" si="13"/>
        <v>582376.89</v>
      </c>
      <c r="AN158" s="21">
        <f t="shared" si="14"/>
        <v>40227.26</v>
      </c>
      <c r="AO158" s="86">
        <f t="shared" si="15"/>
        <v>542149.63</v>
      </c>
      <c r="AP158" s="24">
        <f t="shared" si="16"/>
        <v>2729680</v>
      </c>
      <c r="AQ158" s="25">
        <f t="shared" si="17"/>
        <v>2591421.6</v>
      </c>
      <c r="AR158" s="16">
        <f t="shared" si="18"/>
        <v>138258.39999999991</v>
      </c>
    </row>
    <row r="159" spans="1:44" ht="15" thickBot="1" x14ac:dyDescent="0.25">
      <c r="A159" s="62" t="s">
        <v>332</v>
      </c>
      <c r="B159" s="62" t="s">
        <v>50</v>
      </c>
      <c r="C159" s="88">
        <v>2353</v>
      </c>
      <c r="D159" s="89" t="s">
        <v>966</v>
      </c>
      <c r="E159" s="276" t="s">
        <v>1738</v>
      </c>
      <c r="F159" s="280">
        <v>416133.19</v>
      </c>
      <c r="G159" s="280">
        <v>161871.35</v>
      </c>
      <c r="H159" s="280">
        <v>390994.94</v>
      </c>
      <c r="I159" s="280"/>
      <c r="J159" s="276"/>
      <c r="K159" s="276">
        <v>1824056.39</v>
      </c>
      <c r="L159" s="276">
        <v>534338.44999999995</v>
      </c>
      <c r="M159" s="276"/>
      <c r="N159" s="276"/>
      <c r="O159" s="281">
        <v>0</v>
      </c>
      <c r="P159" s="281">
        <v>171845.99</v>
      </c>
      <c r="Q159" s="281"/>
      <c r="R159" s="281"/>
      <c r="S159" s="276"/>
      <c r="T159" s="276"/>
      <c r="U159" s="276">
        <v>183710.77</v>
      </c>
      <c r="V159" s="276">
        <v>2227904.62</v>
      </c>
      <c r="W159" s="54">
        <v>1046706.09</v>
      </c>
      <c r="X159" s="54">
        <v>119750</v>
      </c>
      <c r="Y159" s="54">
        <v>373.85</v>
      </c>
      <c r="Z159" s="54"/>
      <c r="AA159" s="54">
        <v>903477.6</v>
      </c>
      <c r="AB159" s="54"/>
      <c r="AC159" s="54">
        <v>222744.11</v>
      </c>
      <c r="AD159" s="275">
        <v>1337287.6000000001</v>
      </c>
      <c r="AE159" s="275"/>
      <c r="AF159" s="275">
        <v>12220</v>
      </c>
      <c r="AG159" s="275"/>
      <c r="AH159" s="275">
        <v>514894.61</v>
      </c>
      <c r="AI159" s="275">
        <v>78152.52</v>
      </c>
      <c r="AJ159" s="275"/>
      <c r="AK159" s="275"/>
      <c r="AL159" s="275"/>
      <c r="AM159" s="85">
        <f t="shared" si="13"/>
        <v>968999.48</v>
      </c>
      <c r="AN159" s="21">
        <f t="shared" si="14"/>
        <v>171845.99</v>
      </c>
      <c r="AO159" s="86">
        <f t="shared" si="15"/>
        <v>797153.49</v>
      </c>
      <c r="AP159" s="24">
        <f t="shared" si="16"/>
        <v>2293051.65</v>
      </c>
      <c r="AQ159" s="25">
        <f t="shared" si="17"/>
        <v>1942554.73</v>
      </c>
      <c r="AR159" s="16">
        <f t="shared" si="18"/>
        <v>350496.91999999993</v>
      </c>
    </row>
    <row r="160" spans="1:44" ht="15" thickBot="1" x14ac:dyDescent="0.25">
      <c r="A160" s="62" t="s">
        <v>332</v>
      </c>
      <c r="B160" s="62" t="s">
        <v>50</v>
      </c>
      <c r="C160" s="88">
        <v>3206</v>
      </c>
      <c r="D160" s="89" t="s">
        <v>967</v>
      </c>
      <c r="E160" s="276" t="s">
        <v>1739</v>
      </c>
      <c r="F160" s="280">
        <v>418529.03</v>
      </c>
      <c r="G160" s="280">
        <v>76403.100000000006</v>
      </c>
      <c r="H160" s="280">
        <v>235263.68</v>
      </c>
      <c r="I160" s="280"/>
      <c r="J160" s="276"/>
      <c r="K160" s="276">
        <v>1460865.79</v>
      </c>
      <c r="L160" s="276">
        <v>340939.8</v>
      </c>
      <c r="M160" s="276"/>
      <c r="N160" s="276"/>
      <c r="O160" s="281">
        <v>4000</v>
      </c>
      <c r="P160" s="281">
        <v>89600.3</v>
      </c>
      <c r="Q160" s="281"/>
      <c r="R160" s="281"/>
      <c r="S160" s="276"/>
      <c r="T160" s="276"/>
      <c r="U160" s="276">
        <v>173984.56</v>
      </c>
      <c r="V160" s="276">
        <v>1652500.79</v>
      </c>
      <c r="W160" s="54">
        <v>1165662.33</v>
      </c>
      <c r="X160" s="54">
        <v>163645</v>
      </c>
      <c r="Y160" s="54">
        <v>636.09</v>
      </c>
      <c r="Z160" s="54"/>
      <c r="AA160" s="54">
        <v>495400.5</v>
      </c>
      <c r="AB160" s="54"/>
      <c r="AC160" s="54">
        <v>252216.83</v>
      </c>
      <c r="AD160" s="275">
        <v>1064784.5</v>
      </c>
      <c r="AE160" s="275"/>
      <c r="AF160" s="275">
        <v>1800</v>
      </c>
      <c r="AG160" s="275"/>
      <c r="AH160" s="275">
        <v>594400.26</v>
      </c>
      <c r="AI160" s="275">
        <v>167217.37</v>
      </c>
      <c r="AJ160" s="275"/>
      <c r="AK160" s="275"/>
      <c r="AL160" s="275"/>
      <c r="AM160" s="85">
        <f t="shared" si="13"/>
        <v>730195.81</v>
      </c>
      <c r="AN160" s="21">
        <f t="shared" si="14"/>
        <v>93600.3</v>
      </c>
      <c r="AO160" s="86">
        <f t="shared" si="15"/>
        <v>636595.51</v>
      </c>
      <c r="AP160" s="24">
        <f t="shared" si="16"/>
        <v>2077560.7500000002</v>
      </c>
      <c r="AQ160" s="25">
        <f t="shared" si="17"/>
        <v>1828202.13</v>
      </c>
      <c r="AR160" s="16">
        <f t="shared" si="18"/>
        <v>249358.62000000034</v>
      </c>
    </row>
    <row r="161" spans="1:45" ht="15" thickBot="1" x14ac:dyDescent="0.25">
      <c r="A161" s="62" t="s">
        <v>332</v>
      </c>
      <c r="B161" s="62" t="s">
        <v>50</v>
      </c>
      <c r="C161" s="88">
        <v>2498</v>
      </c>
      <c r="D161" s="89" t="s">
        <v>968</v>
      </c>
      <c r="E161" s="276" t="s">
        <v>1740</v>
      </c>
      <c r="F161" s="280">
        <v>635501.38</v>
      </c>
      <c r="G161" s="280">
        <v>0</v>
      </c>
      <c r="H161" s="280">
        <v>70888.210000000006</v>
      </c>
      <c r="I161" s="280"/>
      <c r="J161" s="276"/>
      <c r="K161" s="276">
        <v>1470059.83</v>
      </c>
      <c r="L161" s="276">
        <v>460308.96</v>
      </c>
      <c r="M161" s="276"/>
      <c r="N161" s="276"/>
      <c r="O161" s="281"/>
      <c r="P161" s="281">
        <v>123768.57</v>
      </c>
      <c r="Q161" s="281"/>
      <c r="R161" s="281"/>
      <c r="S161" s="276"/>
      <c r="T161" s="276"/>
      <c r="U161" s="276"/>
      <c r="V161" s="276">
        <v>2038406.69</v>
      </c>
      <c r="W161" s="54">
        <v>1217659.03</v>
      </c>
      <c r="X161" s="54">
        <v>151000</v>
      </c>
      <c r="Y161" s="54">
        <v>1445.51</v>
      </c>
      <c r="Z161" s="54"/>
      <c r="AA161" s="54">
        <v>765481.5</v>
      </c>
      <c r="AB161" s="54"/>
      <c r="AC161" s="54">
        <v>158852</v>
      </c>
      <c r="AD161" s="275">
        <v>1125601.5</v>
      </c>
      <c r="AE161" s="275"/>
      <c r="AF161" s="275"/>
      <c r="AG161" s="275"/>
      <c r="AH161" s="275">
        <v>877065.64</v>
      </c>
      <c r="AI161" s="275">
        <v>365346.87</v>
      </c>
      <c r="AJ161" s="275"/>
      <c r="AK161" s="275"/>
      <c r="AL161" s="275"/>
      <c r="AM161" s="85">
        <f t="shared" si="13"/>
        <v>706389.59</v>
      </c>
      <c r="AN161" s="21">
        <f t="shared" si="14"/>
        <v>123768.57</v>
      </c>
      <c r="AO161" s="86">
        <f t="shared" si="15"/>
        <v>582621.02</v>
      </c>
      <c r="AP161" s="24">
        <f t="shared" si="16"/>
        <v>2294438.04</v>
      </c>
      <c r="AQ161" s="25">
        <f t="shared" si="17"/>
        <v>2368014.0100000002</v>
      </c>
      <c r="AR161" s="16">
        <f t="shared" si="18"/>
        <v>-73575.970000000205</v>
      </c>
    </row>
    <row r="162" spans="1:45" ht="15" thickBot="1" x14ac:dyDescent="0.25">
      <c r="A162" s="62" t="s">
        <v>332</v>
      </c>
      <c r="B162" s="62" t="s">
        <v>50</v>
      </c>
      <c r="C162" s="88">
        <v>4052</v>
      </c>
      <c r="D162" s="89" t="s">
        <v>969</v>
      </c>
      <c r="E162" s="276" t="s">
        <v>1741</v>
      </c>
      <c r="F162" s="280">
        <v>339250.16</v>
      </c>
      <c r="G162" s="280">
        <v>16387</v>
      </c>
      <c r="H162" s="280">
        <v>60600.160000000003</v>
      </c>
      <c r="I162" s="280"/>
      <c r="J162" s="276"/>
      <c r="K162" s="276">
        <v>1277593.1100000001</v>
      </c>
      <c r="L162" s="276">
        <v>401918.43</v>
      </c>
      <c r="M162" s="276"/>
      <c r="N162" s="276"/>
      <c r="O162" s="281">
        <v>0</v>
      </c>
      <c r="P162" s="281">
        <v>41350</v>
      </c>
      <c r="Q162" s="281"/>
      <c r="R162" s="281"/>
      <c r="S162" s="276"/>
      <c r="T162" s="276"/>
      <c r="U162" s="276">
        <v>257859.32</v>
      </c>
      <c r="V162" s="276">
        <v>2546107.46</v>
      </c>
      <c r="W162" s="54">
        <v>1302246.68</v>
      </c>
      <c r="X162" s="54"/>
      <c r="Y162" s="54">
        <v>675.84</v>
      </c>
      <c r="Z162" s="54"/>
      <c r="AA162" s="54">
        <v>790713</v>
      </c>
      <c r="AB162" s="54"/>
      <c r="AC162" s="54">
        <v>276218.08</v>
      </c>
      <c r="AD162" s="275">
        <v>1266056.25</v>
      </c>
      <c r="AE162" s="275"/>
      <c r="AF162" s="275">
        <v>1800</v>
      </c>
      <c r="AG162" s="275"/>
      <c r="AH162" s="275">
        <v>785729.31</v>
      </c>
      <c r="AI162" s="275">
        <v>214483.12</v>
      </c>
      <c r="AJ162" s="275"/>
      <c r="AK162" s="275"/>
      <c r="AL162" s="275">
        <v>8271</v>
      </c>
      <c r="AM162" s="85">
        <f t="shared" si="13"/>
        <v>416237.31999999995</v>
      </c>
      <c r="AN162" s="21">
        <f t="shared" si="14"/>
        <v>41350</v>
      </c>
      <c r="AO162" s="86">
        <f t="shared" si="15"/>
        <v>374887.31999999995</v>
      </c>
      <c r="AP162" s="24">
        <f t="shared" si="16"/>
        <v>2369853.6</v>
      </c>
      <c r="AQ162" s="25">
        <f t="shared" si="17"/>
        <v>2276339.6800000002</v>
      </c>
      <c r="AR162" s="16">
        <f t="shared" si="18"/>
        <v>93513.919999999925</v>
      </c>
    </row>
    <row r="163" spans="1:45" ht="15" thickBot="1" x14ac:dyDescent="0.25">
      <c r="A163" s="62" t="s">
        <v>332</v>
      </c>
      <c r="B163" s="62" t="s">
        <v>50</v>
      </c>
      <c r="C163" s="88">
        <v>2478</v>
      </c>
      <c r="D163" s="89" t="s">
        <v>970</v>
      </c>
      <c r="E163" s="276" t="s">
        <v>1742</v>
      </c>
      <c r="F163" s="280">
        <v>58126.05</v>
      </c>
      <c r="G163" s="280">
        <v>4268.16</v>
      </c>
      <c r="H163" s="280">
        <v>36288.61</v>
      </c>
      <c r="I163" s="280"/>
      <c r="J163" s="276"/>
      <c r="K163" s="276">
        <v>452026.42</v>
      </c>
      <c r="L163" s="276">
        <v>416997.07</v>
      </c>
      <c r="M163" s="276"/>
      <c r="N163" s="276"/>
      <c r="O163" s="281">
        <v>4900</v>
      </c>
      <c r="P163" s="281">
        <v>32430.13</v>
      </c>
      <c r="Q163" s="281"/>
      <c r="R163" s="281"/>
      <c r="S163" s="276"/>
      <c r="T163" s="276"/>
      <c r="U163" s="276">
        <v>162125.39000000001</v>
      </c>
      <c r="V163" s="276">
        <v>2320392.7599999998</v>
      </c>
      <c r="W163" s="54">
        <v>1079689.54</v>
      </c>
      <c r="X163" s="54">
        <v>20387</v>
      </c>
      <c r="Y163" s="54">
        <v>436.43</v>
      </c>
      <c r="Z163" s="54"/>
      <c r="AA163" s="54">
        <v>570685.5</v>
      </c>
      <c r="AB163" s="54"/>
      <c r="AC163" s="54">
        <v>202411.95</v>
      </c>
      <c r="AD163" s="275">
        <v>935245.5</v>
      </c>
      <c r="AE163" s="275"/>
      <c r="AF163" s="275">
        <v>1800</v>
      </c>
      <c r="AG163" s="275"/>
      <c r="AH163" s="275">
        <v>892366.43</v>
      </c>
      <c r="AI163" s="275">
        <v>229318.8</v>
      </c>
      <c r="AJ163" s="275"/>
      <c r="AK163" s="275"/>
      <c r="AL163" s="275"/>
      <c r="AM163" s="85">
        <f t="shared" si="13"/>
        <v>98682.82</v>
      </c>
      <c r="AN163" s="21">
        <f t="shared" si="14"/>
        <v>37330.130000000005</v>
      </c>
      <c r="AO163" s="86">
        <f t="shared" si="15"/>
        <v>61352.69</v>
      </c>
      <c r="AP163" s="24">
        <f t="shared" si="16"/>
        <v>1873610.42</v>
      </c>
      <c r="AQ163" s="25">
        <f t="shared" si="17"/>
        <v>2058730.7300000002</v>
      </c>
      <c r="AR163" s="16">
        <f t="shared" si="18"/>
        <v>-185120.31000000029</v>
      </c>
    </row>
    <row r="164" spans="1:45" ht="15" thickBot="1" x14ac:dyDescent="0.25">
      <c r="A164" s="62" t="s">
        <v>332</v>
      </c>
      <c r="B164" s="62" t="s">
        <v>50</v>
      </c>
      <c r="C164" s="88">
        <v>2353</v>
      </c>
      <c r="D164" s="89" t="s">
        <v>971</v>
      </c>
      <c r="E164" s="276" t="s">
        <v>1791</v>
      </c>
      <c r="F164" s="280">
        <v>552078.46</v>
      </c>
      <c r="G164" s="280">
        <v>17951</v>
      </c>
      <c r="H164" s="280">
        <v>124158.77</v>
      </c>
      <c r="I164" s="280"/>
      <c r="J164" s="276"/>
      <c r="K164" s="276">
        <v>1229994.6000000001</v>
      </c>
      <c r="L164" s="276">
        <v>523125.05</v>
      </c>
      <c r="M164" s="276"/>
      <c r="N164" s="276"/>
      <c r="O164" s="281">
        <v>4900</v>
      </c>
      <c r="P164" s="281">
        <v>108487.61</v>
      </c>
      <c r="Q164" s="281"/>
      <c r="R164" s="281"/>
      <c r="S164" s="276"/>
      <c r="T164" s="276"/>
      <c r="U164" s="276">
        <v>262798.08000000002</v>
      </c>
      <c r="V164" s="276">
        <v>2754433.99</v>
      </c>
      <c r="W164" s="54">
        <v>1101355.1100000001</v>
      </c>
      <c r="X164" s="54">
        <v>22800</v>
      </c>
      <c r="Y164" s="54">
        <v>1294.1500000000001</v>
      </c>
      <c r="Z164" s="54"/>
      <c r="AA164" s="54">
        <v>782869.5</v>
      </c>
      <c r="AB164" s="54"/>
      <c r="AC164" s="54">
        <v>242644.19</v>
      </c>
      <c r="AD164" s="275">
        <v>1235099.5</v>
      </c>
      <c r="AE164" s="275"/>
      <c r="AF164" s="275">
        <v>1800</v>
      </c>
      <c r="AG164" s="275"/>
      <c r="AH164" s="275">
        <v>879152.94</v>
      </c>
      <c r="AI164" s="275">
        <v>278865.88</v>
      </c>
      <c r="AJ164" s="275"/>
      <c r="AK164" s="275"/>
      <c r="AL164" s="275">
        <v>5500</v>
      </c>
      <c r="AM164" s="85">
        <f t="shared" si="13"/>
        <v>694188.23</v>
      </c>
      <c r="AN164" s="21">
        <f t="shared" si="14"/>
        <v>113387.61</v>
      </c>
      <c r="AO164" s="86">
        <f t="shared" si="15"/>
        <v>580800.62</v>
      </c>
      <c r="AP164" s="24">
        <f t="shared" si="16"/>
        <v>2150962.9500000002</v>
      </c>
      <c r="AQ164" s="25">
        <f t="shared" si="17"/>
        <v>2400418.3199999998</v>
      </c>
      <c r="AR164" s="16">
        <f t="shared" si="18"/>
        <v>-249455.36999999965</v>
      </c>
    </row>
    <row r="165" spans="1:45" ht="15" thickBot="1" x14ac:dyDescent="0.25">
      <c r="A165" s="62" t="s">
        <v>332</v>
      </c>
      <c r="B165" s="62" t="s">
        <v>50</v>
      </c>
      <c r="C165" s="88">
        <v>5363</v>
      </c>
      <c r="D165" s="89" t="s">
        <v>972</v>
      </c>
      <c r="E165" s="276" t="s">
        <v>1795</v>
      </c>
      <c r="F165" s="280">
        <v>928951.9</v>
      </c>
      <c r="G165" s="280">
        <v>414.4</v>
      </c>
      <c r="H165" s="280">
        <v>94080.34</v>
      </c>
      <c r="I165" s="280"/>
      <c r="J165" s="276"/>
      <c r="K165" s="276">
        <v>545210</v>
      </c>
      <c r="L165" s="276">
        <v>299661.5</v>
      </c>
      <c r="M165" s="276"/>
      <c r="N165" s="276"/>
      <c r="O165" s="281">
        <v>136330</v>
      </c>
      <c r="P165" s="281">
        <v>75847.44</v>
      </c>
      <c r="Q165" s="281">
        <v>16900</v>
      </c>
      <c r="R165" s="281"/>
      <c r="S165" s="276"/>
      <c r="T165" s="276"/>
      <c r="U165" s="276">
        <v>272962.81</v>
      </c>
      <c r="V165" s="276">
        <v>4164121.7</v>
      </c>
      <c r="W165" s="54">
        <v>1270687.45</v>
      </c>
      <c r="X165" s="54">
        <v>264500</v>
      </c>
      <c r="Y165" s="54">
        <v>1477.18</v>
      </c>
      <c r="Z165" s="54"/>
      <c r="AA165" s="54">
        <v>1292382</v>
      </c>
      <c r="AB165" s="54"/>
      <c r="AC165" s="54">
        <v>323700.59000000003</v>
      </c>
      <c r="AD165" s="275">
        <v>1701092</v>
      </c>
      <c r="AE165" s="275"/>
      <c r="AF165" s="275">
        <v>1800</v>
      </c>
      <c r="AG165" s="275"/>
      <c r="AH165" s="275">
        <v>1074356.3899999999</v>
      </c>
      <c r="AI165" s="275">
        <v>73882.53</v>
      </c>
      <c r="AJ165" s="275"/>
      <c r="AK165" s="275"/>
      <c r="AL165" s="275"/>
      <c r="AM165" s="85">
        <f t="shared" si="13"/>
        <v>1023446.64</v>
      </c>
      <c r="AN165" s="21">
        <f t="shared" si="14"/>
        <v>229077.44</v>
      </c>
      <c r="AO165" s="86">
        <f t="shared" si="15"/>
        <v>794369.2</v>
      </c>
      <c r="AP165" s="24">
        <f t="shared" si="16"/>
        <v>3152747.2199999997</v>
      </c>
      <c r="AQ165" s="25">
        <f t="shared" si="17"/>
        <v>2851130.9199999995</v>
      </c>
      <c r="AR165" s="16">
        <f t="shared" si="18"/>
        <v>301616.30000000028</v>
      </c>
    </row>
    <row r="166" spans="1:45" ht="15" thickBot="1" x14ac:dyDescent="0.25">
      <c r="A166" s="62" t="s">
        <v>332</v>
      </c>
      <c r="B166" s="62" t="s">
        <v>50</v>
      </c>
      <c r="C166" s="88">
        <v>2121</v>
      </c>
      <c r="D166" s="89" t="s">
        <v>973</v>
      </c>
      <c r="E166" s="276" t="s">
        <v>1799</v>
      </c>
      <c r="F166" s="280">
        <v>554154.55000000005</v>
      </c>
      <c r="G166" s="280">
        <v>1116.72</v>
      </c>
      <c r="H166" s="280">
        <v>362294.99</v>
      </c>
      <c r="I166" s="280"/>
      <c r="J166" s="276"/>
      <c r="K166" s="276">
        <v>1098847.48</v>
      </c>
      <c r="L166" s="276">
        <v>400572.62</v>
      </c>
      <c r="M166" s="276"/>
      <c r="N166" s="276"/>
      <c r="O166" s="281">
        <v>0</v>
      </c>
      <c r="P166" s="281">
        <v>84207.82</v>
      </c>
      <c r="Q166" s="281"/>
      <c r="R166" s="281"/>
      <c r="S166" s="276"/>
      <c r="T166" s="276"/>
      <c r="U166" s="276">
        <v>-63.02</v>
      </c>
      <c r="V166" s="276">
        <v>3254719.47</v>
      </c>
      <c r="W166" s="54">
        <v>1139454.8400000001</v>
      </c>
      <c r="X166" s="54">
        <v>154550</v>
      </c>
      <c r="Y166" s="54"/>
      <c r="Z166" s="54"/>
      <c r="AA166" s="54">
        <v>553434.6</v>
      </c>
      <c r="AB166" s="54"/>
      <c r="AC166" s="54">
        <v>246012.71</v>
      </c>
      <c r="AD166" s="275">
        <v>865404.6</v>
      </c>
      <c r="AE166" s="275"/>
      <c r="AF166" s="275">
        <v>8152</v>
      </c>
      <c r="AG166" s="275"/>
      <c r="AH166" s="275">
        <v>466209.25</v>
      </c>
      <c r="AI166" s="275">
        <v>230825.78</v>
      </c>
      <c r="AJ166" s="275"/>
      <c r="AK166" s="275"/>
      <c r="AL166" s="275">
        <v>2493.1</v>
      </c>
      <c r="AM166" s="85">
        <f t="shared" si="13"/>
        <v>917566.26</v>
      </c>
      <c r="AN166" s="21">
        <f t="shared" si="14"/>
        <v>84207.82</v>
      </c>
      <c r="AO166" s="86">
        <f t="shared" si="15"/>
        <v>833358.44</v>
      </c>
      <c r="AP166" s="24">
        <f t="shared" si="16"/>
        <v>2093452.15</v>
      </c>
      <c r="AQ166" s="25">
        <f t="shared" si="17"/>
        <v>1573084.7300000002</v>
      </c>
      <c r="AR166" s="16">
        <f t="shared" si="18"/>
        <v>520367.41999999969</v>
      </c>
    </row>
    <row r="167" spans="1:45" ht="15" thickBot="1" x14ac:dyDescent="0.25">
      <c r="A167" s="62" t="s">
        <v>334</v>
      </c>
      <c r="B167" s="62" t="s">
        <v>51</v>
      </c>
      <c r="C167" s="88">
        <v>5006</v>
      </c>
      <c r="D167" s="89" t="s">
        <v>974</v>
      </c>
      <c r="E167" s="276" t="s">
        <v>1743</v>
      </c>
      <c r="F167" s="280">
        <v>946360.36</v>
      </c>
      <c r="G167" s="280">
        <v>381692.98</v>
      </c>
      <c r="H167" s="280">
        <v>90259.88</v>
      </c>
      <c r="I167" s="280"/>
      <c r="J167" s="276"/>
      <c r="K167" s="276">
        <v>597051.11</v>
      </c>
      <c r="L167" s="276">
        <v>535925.14</v>
      </c>
      <c r="M167" s="276"/>
      <c r="N167" s="276"/>
      <c r="O167" s="281">
        <v>3000</v>
      </c>
      <c r="P167" s="281">
        <v>79440.52</v>
      </c>
      <c r="Q167" s="281"/>
      <c r="R167" s="281">
        <v>79.66</v>
      </c>
      <c r="S167" s="276"/>
      <c r="T167" s="276"/>
      <c r="U167" s="276">
        <v>-2722957.14</v>
      </c>
      <c r="V167" s="276">
        <v>4774273.9400000004</v>
      </c>
      <c r="W167" s="54">
        <v>1566895.61</v>
      </c>
      <c r="X167" s="54">
        <v>225525</v>
      </c>
      <c r="Y167" s="54">
        <v>1232.92</v>
      </c>
      <c r="Z167" s="54"/>
      <c r="AA167" s="54">
        <v>1012189.5</v>
      </c>
      <c r="AB167" s="54"/>
      <c r="AC167" s="54">
        <v>18900</v>
      </c>
      <c r="AD167" s="275">
        <v>1413013.5</v>
      </c>
      <c r="AE167" s="275"/>
      <c r="AF167" s="275"/>
      <c r="AG167" s="275">
        <v>15340</v>
      </c>
      <c r="AH167" s="275">
        <v>590498.34</v>
      </c>
      <c r="AI167" s="275">
        <v>250086.7</v>
      </c>
      <c r="AJ167" s="275"/>
      <c r="AK167" s="275"/>
      <c r="AL167" s="275">
        <v>4120</v>
      </c>
      <c r="AM167" s="85">
        <f t="shared" si="13"/>
        <v>1418313.2199999997</v>
      </c>
      <c r="AN167" s="21">
        <f t="shared" si="14"/>
        <v>82520.180000000008</v>
      </c>
      <c r="AO167" s="86">
        <f t="shared" si="15"/>
        <v>1335793.0399999998</v>
      </c>
      <c r="AP167" s="24">
        <f t="shared" si="16"/>
        <v>2824743.0300000003</v>
      </c>
      <c r="AQ167" s="25">
        <f t="shared" si="17"/>
        <v>2273058.54</v>
      </c>
      <c r="AR167" s="16">
        <f t="shared" si="18"/>
        <v>551684.49000000022</v>
      </c>
    </row>
    <row r="168" spans="1:45" ht="15" thickBot="1" x14ac:dyDescent="0.25">
      <c r="A168" s="62" t="s">
        <v>334</v>
      </c>
      <c r="B168" s="62" t="s">
        <v>51</v>
      </c>
      <c r="C168" s="88">
        <v>2343</v>
      </c>
      <c r="D168" s="89" t="s">
        <v>975</v>
      </c>
      <c r="E168" s="276" t="s">
        <v>1744</v>
      </c>
      <c r="F168" s="280">
        <v>399272.19</v>
      </c>
      <c r="G168" s="280">
        <v>42624.45</v>
      </c>
      <c r="H168" s="280">
        <v>50620.22</v>
      </c>
      <c r="I168" s="280"/>
      <c r="J168" s="276"/>
      <c r="K168" s="276">
        <v>980459.63</v>
      </c>
      <c r="L168" s="276">
        <v>502257.79</v>
      </c>
      <c r="M168" s="276"/>
      <c r="N168" s="276"/>
      <c r="O168" s="281">
        <v>2000</v>
      </c>
      <c r="P168" s="281">
        <v>48550</v>
      </c>
      <c r="Q168" s="281"/>
      <c r="R168" s="281">
        <v>129.19999999999999</v>
      </c>
      <c r="S168" s="276"/>
      <c r="T168" s="276"/>
      <c r="U168" s="276">
        <v>-1395646.91</v>
      </c>
      <c r="V168" s="276">
        <v>3320080.98</v>
      </c>
      <c r="W168" s="54">
        <v>874089.68</v>
      </c>
      <c r="X168" s="54">
        <v>120040</v>
      </c>
      <c r="Y168" s="54">
        <v>653</v>
      </c>
      <c r="Z168" s="54"/>
      <c r="AA168" s="54">
        <v>1363756.5</v>
      </c>
      <c r="AB168" s="54"/>
      <c r="AC168" s="54">
        <v>9900</v>
      </c>
      <c r="AD168" s="275">
        <v>1558116.5</v>
      </c>
      <c r="AE168" s="275"/>
      <c r="AF168" s="275"/>
      <c r="AG168" s="275">
        <v>14040</v>
      </c>
      <c r="AH168" s="275">
        <v>519822.44</v>
      </c>
      <c r="AI168" s="275">
        <v>222102.23</v>
      </c>
      <c r="AJ168" s="275"/>
      <c r="AK168" s="275"/>
      <c r="AL168" s="275"/>
      <c r="AM168" s="85">
        <f t="shared" si="13"/>
        <v>492516.86</v>
      </c>
      <c r="AN168" s="21">
        <f t="shared" si="14"/>
        <v>50679.199999999997</v>
      </c>
      <c r="AO168" s="86">
        <f t="shared" si="15"/>
        <v>441837.66</v>
      </c>
      <c r="AP168" s="24">
        <f t="shared" si="16"/>
        <v>2368439.1800000002</v>
      </c>
      <c r="AQ168" s="25">
        <f t="shared" si="17"/>
        <v>2314081.17</v>
      </c>
      <c r="AR168" s="16">
        <f t="shared" si="18"/>
        <v>54358.010000000242</v>
      </c>
    </row>
    <row r="169" spans="1:45" ht="15" thickBot="1" x14ac:dyDescent="0.25">
      <c r="A169" s="62" t="s">
        <v>334</v>
      </c>
      <c r="B169" s="62" t="s">
        <v>51</v>
      </c>
      <c r="C169" s="88">
        <v>2524</v>
      </c>
      <c r="D169" s="89" t="s">
        <v>976</v>
      </c>
      <c r="E169" s="276" t="s">
        <v>1745</v>
      </c>
      <c r="F169" s="280">
        <v>220705.22</v>
      </c>
      <c r="G169" s="280">
        <v>210209.56</v>
      </c>
      <c r="H169" s="280">
        <v>41688.44</v>
      </c>
      <c r="I169" s="280"/>
      <c r="J169" s="276"/>
      <c r="K169" s="276">
        <v>928192.74</v>
      </c>
      <c r="L169" s="276">
        <v>390924.48</v>
      </c>
      <c r="M169" s="276"/>
      <c r="N169" s="276"/>
      <c r="O169" s="281">
        <v>3500</v>
      </c>
      <c r="P169" s="281">
        <v>41012.660000000003</v>
      </c>
      <c r="Q169" s="281"/>
      <c r="R169" s="281">
        <v>28.04</v>
      </c>
      <c r="S169" s="276"/>
      <c r="T169" s="276"/>
      <c r="U169" s="276">
        <v>-438529.39</v>
      </c>
      <c r="V169" s="276">
        <v>2333757.04</v>
      </c>
      <c r="W169" s="54">
        <v>1062595.6299999999</v>
      </c>
      <c r="X169" s="54"/>
      <c r="Y169" s="54">
        <v>425.24</v>
      </c>
      <c r="Z169" s="54"/>
      <c r="AA169" s="54">
        <v>979713</v>
      </c>
      <c r="AB169" s="54"/>
      <c r="AC169" s="54">
        <v>38217.879999999997</v>
      </c>
      <c r="AD169" s="275">
        <v>1262223</v>
      </c>
      <c r="AE169" s="275"/>
      <c r="AF169" s="275"/>
      <c r="AG169" s="275">
        <v>7640</v>
      </c>
      <c r="AH169" s="275">
        <v>648855.98</v>
      </c>
      <c r="AI169" s="275">
        <v>200596.68</v>
      </c>
      <c r="AJ169" s="275"/>
      <c r="AK169" s="275"/>
      <c r="AL169" s="275">
        <v>2700</v>
      </c>
      <c r="AM169" s="85">
        <f t="shared" si="13"/>
        <v>472603.22000000003</v>
      </c>
      <c r="AN169" s="21">
        <f t="shared" si="14"/>
        <v>44540.700000000004</v>
      </c>
      <c r="AO169" s="86">
        <f t="shared" si="15"/>
        <v>428062.52</v>
      </c>
      <c r="AP169" s="24">
        <f t="shared" si="16"/>
        <v>2080951.7499999998</v>
      </c>
      <c r="AQ169" s="25">
        <f t="shared" si="17"/>
        <v>2122015.66</v>
      </c>
      <c r="AR169" s="16">
        <f t="shared" si="18"/>
        <v>-41063.910000000382</v>
      </c>
    </row>
    <row r="170" spans="1:45" ht="15" thickBot="1" x14ac:dyDescent="0.25">
      <c r="A170" s="62" t="s">
        <v>334</v>
      </c>
      <c r="B170" s="62" t="s">
        <v>51</v>
      </c>
      <c r="C170" s="88">
        <v>6272</v>
      </c>
      <c r="D170" s="89" t="s">
        <v>977</v>
      </c>
      <c r="E170" s="276" t="s">
        <v>1746</v>
      </c>
      <c r="F170" s="280">
        <v>1258221.83</v>
      </c>
      <c r="G170" s="280">
        <v>221850.43</v>
      </c>
      <c r="H170" s="280">
        <v>27820.18</v>
      </c>
      <c r="I170" s="280"/>
      <c r="J170" s="276"/>
      <c r="K170" s="276">
        <v>134429.68</v>
      </c>
      <c r="L170" s="276">
        <v>391813.65</v>
      </c>
      <c r="M170" s="276"/>
      <c r="N170" s="276"/>
      <c r="O170" s="281">
        <v>2940</v>
      </c>
      <c r="P170" s="281">
        <v>58053.27</v>
      </c>
      <c r="Q170" s="281"/>
      <c r="R170" s="281"/>
      <c r="S170" s="276"/>
      <c r="T170" s="276"/>
      <c r="U170" s="276">
        <v>-875209.87</v>
      </c>
      <c r="V170" s="276">
        <v>2500833.27</v>
      </c>
      <c r="W170" s="54">
        <v>2269473.67</v>
      </c>
      <c r="X170" s="54"/>
      <c r="Y170" s="54">
        <v>1796.8</v>
      </c>
      <c r="Z170" s="54"/>
      <c r="AA170" s="54">
        <v>956655</v>
      </c>
      <c r="AB170" s="54"/>
      <c r="AC170" s="54">
        <v>11900</v>
      </c>
      <c r="AD170" s="275">
        <v>1758745</v>
      </c>
      <c r="AE170" s="275"/>
      <c r="AF170" s="275"/>
      <c r="AG170" s="275">
        <v>7280</v>
      </c>
      <c r="AH170" s="275">
        <v>774232.77</v>
      </c>
      <c r="AI170" s="275">
        <v>139335.6</v>
      </c>
      <c r="AJ170" s="275"/>
      <c r="AK170" s="275"/>
      <c r="AL170" s="275">
        <v>3380</v>
      </c>
      <c r="AM170" s="85">
        <f t="shared" si="13"/>
        <v>1507892.44</v>
      </c>
      <c r="AN170" s="21">
        <f t="shared" si="14"/>
        <v>60993.27</v>
      </c>
      <c r="AO170" s="86">
        <f t="shared" si="15"/>
        <v>1446899.17</v>
      </c>
      <c r="AP170" s="24">
        <f t="shared" si="16"/>
        <v>3239825.4699999997</v>
      </c>
      <c r="AQ170" s="25">
        <f t="shared" si="17"/>
        <v>2682973.37</v>
      </c>
      <c r="AR170" s="16">
        <f t="shared" si="18"/>
        <v>556852.09999999963</v>
      </c>
    </row>
    <row r="171" spans="1:45" ht="15" thickBot="1" x14ac:dyDescent="0.25">
      <c r="A171" s="62" t="s">
        <v>334</v>
      </c>
      <c r="B171" s="62" t="s">
        <v>51</v>
      </c>
      <c r="C171" s="88">
        <v>5818</v>
      </c>
      <c r="D171" s="89" t="s">
        <v>978</v>
      </c>
      <c r="E171" s="276" t="s">
        <v>1747</v>
      </c>
      <c r="F171" s="280">
        <v>2096786.1</v>
      </c>
      <c r="G171" s="280">
        <v>929626.09</v>
      </c>
      <c r="H171" s="280">
        <v>75068.92</v>
      </c>
      <c r="I171" s="280"/>
      <c r="J171" s="276"/>
      <c r="K171" s="276">
        <v>633332.34</v>
      </c>
      <c r="L171" s="276">
        <v>867286.3</v>
      </c>
      <c r="M171" s="276"/>
      <c r="N171" s="276"/>
      <c r="O171" s="281">
        <v>2900</v>
      </c>
      <c r="P171" s="281">
        <v>61813.06</v>
      </c>
      <c r="Q171" s="281"/>
      <c r="R171" s="281">
        <v>0</v>
      </c>
      <c r="S171" s="276"/>
      <c r="T171" s="276"/>
      <c r="U171" s="276">
        <v>1707129.44</v>
      </c>
      <c r="V171" s="276">
        <v>1757956.06</v>
      </c>
      <c r="W171" s="54">
        <v>2380402.4500000002</v>
      </c>
      <c r="X171" s="54">
        <v>204270</v>
      </c>
      <c r="Y171" s="54">
        <v>3371.59</v>
      </c>
      <c r="Z171" s="54"/>
      <c r="AA171" s="54">
        <v>1495507.5</v>
      </c>
      <c r="AB171" s="54"/>
      <c r="AC171" s="54">
        <v>158115.53</v>
      </c>
      <c r="AD171" s="275">
        <v>1837812.5</v>
      </c>
      <c r="AE171" s="275"/>
      <c r="AF171" s="275"/>
      <c r="AG171" s="275">
        <v>13280</v>
      </c>
      <c r="AH171" s="275">
        <v>741239.02</v>
      </c>
      <c r="AI171" s="275">
        <v>311934.36</v>
      </c>
      <c r="AJ171" s="275"/>
      <c r="AK171" s="275"/>
      <c r="AL171" s="275">
        <v>21600</v>
      </c>
      <c r="AM171" s="85">
        <f t="shared" si="13"/>
        <v>3101481.11</v>
      </c>
      <c r="AN171" s="21">
        <f t="shared" si="14"/>
        <v>64713.06</v>
      </c>
      <c r="AO171" s="86">
        <f t="shared" si="15"/>
        <v>3036768.05</v>
      </c>
      <c r="AP171" s="24">
        <f t="shared" si="16"/>
        <v>4241667.07</v>
      </c>
      <c r="AQ171" s="25">
        <f t="shared" si="17"/>
        <v>2925865.88</v>
      </c>
      <c r="AR171" s="16">
        <f t="shared" si="18"/>
        <v>1315801.1900000004</v>
      </c>
    </row>
    <row r="172" spans="1:45" ht="15" thickBot="1" x14ac:dyDescent="0.25">
      <c r="A172" s="62" t="s">
        <v>334</v>
      </c>
      <c r="B172" s="62" t="s">
        <v>51</v>
      </c>
      <c r="C172" s="88">
        <v>3371</v>
      </c>
      <c r="D172" s="89" t="s">
        <v>979</v>
      </c>
      <c r="E172" s="276" t="s">
        <v>1748</v>
      </c>
      <c r="F172" s="280">
        <v>643325.86</v>
      </c>
      <c r="G172" s="280">
        <v>215634.75</v>
      </c>
      <c r="H172" s="280">
        <v>28087.09</v>
      </c>
      <c r="I172" s="280"/>
      <c r="J172" s="276"/>
      <c r="K172" s="276">
        <v>1009636.7</v>
      </c>
      <c r="L172" s="276">
        <v>186875.45</v>
      </c>
      <c r="M172" s="276"/>
      <c r="N172" s="276"/>
      <c r="O172" s="281">
        <v>3000</v>
      </c>
      <c r="P172" s="281">
        <v>57508.58</v>
      </c>
      <c r="Q172" s="281"/>
      <c r="R172" s="281">
        <v>88.79</v>
      </c>
      <c r="S172" s="276"/>
      <c r="T172" s="276"/>
      <c r="U172" s="276">
        <v>-312552.09000000003</v>
      </c>
      <c r="V172" s="276">
        <v>2321876.0699999998</v>
      </c>
      <c r="W172" s="54">
        <v>1139425.8700000001</v>
      </c>
      <c r="X172" s="54">
        <v>154800</v>
      </c>
      <c r="Y172" s="54">
        <v>833.89</v>
      </c>
      <c r="Z172" s="54"/>
      <c r="AA172" s="54">
        <v>723303</v>
      </c>
      <c r="AB172" s="54"/>
      <c r="AC172" s="54">
        <v>5400</v>
      </c>
      <c r="AD172" s="275">
        <v>918648</v>
      </c>
      <c r="AE172" s="275"/>
      <c r="AF172" s="275"/>
      <c r="AG172" s="275">
        <v>3600</v>
      </c>
      <c r="AH172" s="275">
        <v>785328.29</v>
      </c>
      <c r="AI172" s="275">
        <v>206195.97</v>
      </c>
      <c r="AJ172" s="275"/>
      <c r="AK172" s="275"/>
      <c r="AL172" s="275"/>
      <c r="AM172" s="85">
        <f t="shared" si="13"/>
        <v>887047.7</v>
      </c>
      <c r="AN172" s="21">
        <f t="shared" si="14"/>
        <v>60597.37</v>
      </c>
      <c r="AO172" s="86">
        <f t="shared" si="15"/>
        <v>826450.33</v>
      </c>
      <c r="AP172" s="24">
        <f t="shared" si="16"/>
        <v>2023762.76</v>
      </c>
      <c r="AQ172" s="25">
        <f t="shared" si="17"/>
        <v>1913772.26</v>
      </c>
      <c r="AR172" s="16">
        <f t="shared" si="18"/>
        <v>109990.5</v>
      </c>
    </row>
    <row r="173" spans="1:45" ht="15" thickBot="1" x14ac:dyDescent="0.25">
      <c r="A173" s="62" t="s">
        <v>334</v>
      </c>
      <c r="B173" s="62" t="s">
        <v>51</v>
      </c>
      <c r="C173" s="88">
        <v>4485</v>
      </c>
      <c r="D173" s="89" t="s">
        <v>980</v>
      </c>
      <c r="E173" s="276" t="s">
        <v>1749</v>
      </c>
      <c r="F173" s="280">
        <v>728237.84</v>
      </c>
      <c r="G173" s="280">
        <v>508817.55</v>
      </c>
      <c r="H173" s="280">
        <v>28867.61</v>
      </c>
      <c r="I173" s="280"/>
      <c r="J173" s="276"/>
      <c r="K173" s="276">
        <v>501460.73</v>
      </c>
      <c r="L173" s="276">
        <v>211916.4</v>
      </c>
      <c r="M173" s="276"/>
      <c r="N173" s="276"/>
      <c r="O173" s="281">
        <v>4000</v>
      </c>
      <c r="P173" s="281">
        <v>63413.85</v>
      </c>
      <c r="Q173" s="281"/>
      <c r="R173" s="281">
        <v>63.08</v>
      </c>
      <c r="S173" s="276"/>
      <c r="T173" s="276"/>
      <c r="U173" s="276">
        <v>-971843.44</v>
      </c>
      <c r="V173" s="276">
        <v>2694098.62</v>
      </c>
      <c r="W173" s="54">
        <v>1627387.74</v>
      </c>
      <c r="X173" s="54">
        <v>35000</v>
      </c>
      <c r="Y173" s="54">
        <v>1265.72</v>
      </c>
      <c r="Z173" s="54"/>
      <c r="AA173" s="54">
        <v>746581.5</v>
      </c>
      <c r="AB173" s="54"/>
      <c r="AC173" s="54">
        <v>12600</v>
      </c>
      <c r="AD173" s="275">
        <v>1079859</v>
      </c>
      <c r="AE173" s="275"/>
      <c r="AF173" s="275"/>
      <c r="AG173" s="275">
        <v>13786</v>
      </c>
      <c r="AH173" s="275">
        <v>817352.34</v>
      </c>
      <c r="AI173" s="275">
        <v>171737.4</v>
      </c>
      <c r="AJ173" s="275"/>
      <c r="AK173" s="275"/>
      <c r="AL173" s="275">
        <v>246.7</v>
      </c>
      <c r="AM173" s="85">
        <f t="shared" si="13"/>
        <v>1265923</v>
      </c>
      <c r="AN173" s="21">
        <f t="shared" si="14"/>
        <v>67476.930000000008</v>
      </c>
      <c r="AO173" s="86">
        <f t="shared" si="15"/>
        <v>1198446.07</v>
      </c>
      <c r="AP173" s="24">
        <f t="shared" si="16"/>
        <v>2422834.96</v>
      </c>
      <c r="AQ173" s="25">
        <f t="shared" si="17"/>
        <v>2082981.4399999997</v>
      </c>
      <c r="AR173" s="16">
        <f t="shared" si="18"/>
        <v>339853.52000000025</v>
      </c>
    </row>
    <row r="174" spans="1:45" ht="15" thickBot="1" x14ac:dyDescent="0.25">
      <c r="A174" s="62" t="s">
        <v>334</v>
      </c>
      <c r="B174" s="62" t="s">
        <v>51</v>
      </c>
      <c r="C174" s="88">
        <v>2325</v>
      </c>
      <c r="D174" s="89" t="s">
        <v>981</v>
      </c>
      <c r="E174" s="276" t="s">
        <v>1789</v>
      </c>
      <c r="F174" s="280">
        <v>477719.45</v>
      </c>
      <c r="G174" s="280">
        <v>143284.75</v>
      </c>
      <c r="H174" s="280">
        <v>26491.9</v>
      </c>
      <c r="I174" s="280"/>
      <c r="J174" s="276"/>
      <c r="K174" s="276">
        <v>704047.48</v>
      </c>
      <c r="L174" s="276">
        <v>214253.52</v>
      </c>
      <c r="M174" s="276"/>
      <c r="N174" s="276"/>
      <c r="O174" s="281">
        <v>3500</v>
      </c>
      <c r="P174" s="281">
        <v>27780</v>
      </c>
      <c r="Q174" s="281"/>
      <c r="R174" s="281"/>
      <c r="S174" s="276"/>
      <c r="T174" s="276"/>
      <c r="U174" s="276">
        <v>-1198070.27</v>
      </c>
      <c r="V174" s="276">
        <v>2583494.75</v>
      </c>
      <c r="W174" s="54">
        <v>1061398.0900000001</v>
      </c>
      <c r="X174" s="54">
        <v>110000</v>
      </c>
      <c r="Y174" s="54">
        <v>489.64</v>
      </c>
      <c r="Z174" s="54"/>
      <c r="AA174" s="54">
        <v>292761</v>
      </c>
      <c r="AB174" s="54"/>
      <c r="AC174" s="54">
        <v>10800</v>
      </c>
      <c r="AD174" s="275">
        <v>633231</v>
      </c>
      <c r="AE174" s="275"/>
      <c r="AF174" s="275"/>
      <c r="AG174" s="275">
        <v>10840</v>
      </c>
      <c r="AH174" s="275">
        <v>458672.42</v>
      </c>
      <c r="AI174" s="275">
        <v>138420.69</v>
      </c>
      <c r="AJ174" s="275"/>
      <c r="AK174" s="275"/>
      <c r="AL174" s="275"/>
      <c r="AM174" s="85">
        <f t="shared" si="13"/>
        <v>647496.1</v>
      </c>
      <c r="AN174" s="21">
        <f t="shared" si="14"/>
        <v>31280</v>
      </c>
      <c r="AO174" s="86">
        <f t="shared" si="15"/>
        <v>616216.1</v>
      </c>
      <c r="AP174" s="24">
        <f t="shared" si="16"/>
        <v>1475448.73</v>
      </c>
      <c r="AQ174" s="25">
        <f t="shared" si="17"/>
        <v>1241164.1099999999</v>
      </c>
      <c r="AR174" s="16">
        <f t="shared" si="18"/>
        <v>234284.62000000011</v>
      </c>
    </row>
    <row r="175" spans="1:45" ht="15" thickBot="1" x14ac:dyDescent="0.25">
      <c r="A175" s="62" t="s">
        <v>334</v>
      </c>
      <c r="B175" s="62" t="s">
        <v>51</v>
      </c>
      <c r="C175" s="88">
        <v>1480</v>
      </c>
      <c r="D175" s="89" t="s">
        <v>982</v>
      </c>
      <c r="E175" s="276" t="s">
        <v>1800</v>
      </c>
      <c r="F175" s="280">
        <v>367740.99</v>
      </c>
      <c r="G175" s="280">
        <v>38268.15</v>
      </c>
      <c r="H175" s="280">
        <v>51055.34</v>
      </c>
      <c r="I175" s="280"/>
      <c r="J175" s="276"/>
      <c r="K175" s="276">
        <v>1313527.92</v>
      </c>
      <c r="L175" s="276">
        <v>84586.68</v>
      </c>
      <c r="M175" s="276"/>
      <c r="N175" s="276"/>
      <c r="O175" s="281">
        <v>0</v>
      </c>
      <c r="P175" s="281">
        <v>30263.43</v>
      </c>
      <c r="Q175" s="281"/>
      <c r="R175" s="281">
        <v>116.27</v>
      </c>
      <c r="S175" s="276"/>
      <c r="T175" s="276"/>
      <c r="U175" s="276">
        <v>-1097429.02</v>
      </c>
      <c r="V175" s="276">
        <v>2913433.4</v>
      </c>
      <c r="W175" s="54">
        <v>745794.37</v>
      </c>
      <c r="X175" s="54">
        <v>107000</v>
      </c>
      <c r="Y175" s="54">
        <v>382.76</v>
      </c>
      <c r="Z175" s="54"/>
      <c r="AA175" s="54">
        <v>487903.5</v>
      </c>
      <c r="AB175" s="54"/>
      <c r="AC175" s="54">
        <v>18670.810000000001</v>
      </c>
      <c r="AD175" s="275">
        <v>637968.5</v>
      </c>
      <c r="AE175" s="275"/>
      <c r="AF175" s="275"/>
      <c r="AG175" s="275">
        <v>4980</v>
      </c>
      <c r="AH175" s="275">
        <v>420773.47</v>
      </c>
      <c r="AI175" s="275">
        <v>207647.47</v>
      </c>
      <c r="AJ175" s="275"/>
      <c r="AK175" s="275"/>
      <c r="AL175" s="275">
        <v>9000</v>
      </c>
      <c r="AM175" s="85">
        <f t="shared" si="13"/>
        <v>457064.48</v>
      </c>
      <c r="AN175" s="21">
        <f t="shared" si="14"/>
        <v>30379.7</v>
      </c>
      <c r="AO175" s="86">
        <f t="shared" si="15"/>
        <v>426684.77999999997</v>
      </c>
      <c r="AP175" s="24">
        <f t="shared" si="16"/>
        <v>1359751.44</v>
      </c>
      <c r="AQ175" s="25">
        <f t="shared" si="17"/>
        <v>1280369.44</v>
      </c>
      <c r="AR175" s="16">
        <f t="shared" si="18"/>
        <v>79382</v>
      </c>
    </row>
    <row r="176" spans="1:45" ht="15.75" thickBot="1" x14ac:dyDescent="0.3">
      <c r="A176" s="62" t="s">
        <v>335</v>
      </c>
      <c r="B176" s="62" t="s">
        <v>52</v>
      </c>
      <c r="C176" s="88">
        <v>8344</v>
      </c>
      <c r="D176" s="89" t="s">
        <v>983</v>
      </c>
      <c r="E176" s="276" t="s">
        <v>17</v>
      </c>
      <c r="F176" s="280">
        <v>981349.95</v>
      </c>
      <c r="G176" s="280">
        <v>39215.89</v>
      </c>
      <c r="H176" s="280">
        <v>122382.8</v>
      </c>
      <c r="I176" s="280"/>
      <c r="J176" s="276"/>
      <c r="K176" s="276">
        <v>1220688.77</v>
      </c>
      <c r="L176" s="276">
        <v>520306.4</v>
      </c>
      <c r="M176" s="276"/>
      <c r="N176" s="276"/>
      <c r="O176" s="281">
        <v>4455</v>
      </c>
      <c r="P176" s="281">
        <v>144941.45000000001</v>
      </c>
      <c r="Q176" s="281">
        <v>34360</v>
      </c>
      <c r="R176" s="281">
        <v>140</v>
      </c>
      <c r="S176" s="276"/>
      <c r="T176" s="276"/>
      <c r="U176" s="276">
        <v>1298180.72</v>
      </c>
      <c r="V176" s="276">
        <v>2535471.5499999998</v>
      </c>
      <c r="W176" s="54">
        <v>2183208.2599999998</v>
      </c>
      <c r="X176" s="54"/>
      <c r="Y176" s="54">
        <v>2488.2399999999998</v>
      </c>
      <c r="Z176" s="54"/>
      <c r="AA176" s="54">
        <v>1424551</v>
      </c>
      <c r="AB176" s="54"/>
      <c r="AC176" s="54">
        <v>82000</v>
      </c>
      <c r="AD176" s="275">
        <v>2490511</v>
      </c>
      <c r="AE176" s="275"/>
      <c r="AF176" s="275">
        <v>13650</v>
      </c>
      <c r="AG176" s="275"/>
      <c r="AH176" s="275">
        <v>1135766.21</v>
      </c>
      <c r="AI176" s="275">
        <v>292147.7</v>
      </c>
      <c r="AJ176" s="275"/>
      <c r="AK176" s="275"/>
      <c r="AL176" s="275"/>
      <c r="AM176" s="85">
        <f t="shared" si="13"/>
        <v>1142948.6399999999</v>
      </c>
      <c r="AN176" s="21">
        <f t="shared" si="14"/>
        <v>183896.45</v>
      </c>
      <c r="AO176" s="86">
        <f t="shared" si="15"/>
        <v>959052.19</v>
      </c>
      <c r="AP176" s="24">
        <f t="shared" si="16"/>
        <v>3692247.5</v>
      </c>
      <c r="AQ176" s="25">
        <f t="shared" si="17"/>
        <v>3932074.91</v>
      </c>
      <c r="AR176" s="16">
        <f t="shared" si="18"/>
        <v>-239827.41000000015</v>
      </c>
      <c r="AS176" s="73" t="s">
        <v>17</v>
      </c>
    </row>
    <row r="177" spans="1:45" ht="15.75" thickBot="1" x14ac:dyDescent="0.3">
      <c r="A177" s="62" t="s">
        <v>335</v>
      </c>
      <c r="B177" s="62" t="s">
        <v>52</v>
      </c>
      <c r="C177" s="88">
        <v>3901</v>
      </c>
      <c r="D177" s="89" t="s">
        <v>984</v>
      </c>
      <c r="E177" s="276" t="s">
        <v>18</v>
      </c>
      <c r="F177" s="280">
        <v>476619.29</v>
      </c>
      <c r="G177" s="280">
        <v>64700</v>
      </c>
      <c r="H177" s="280">
        <v>353587.32</v>
      </c>
      <c r="I177" s="280"/>
      <c r="J177" s="276"/>
      <c r="K177" s="276">
        <v>401442.87</v>
      </c>
      <c r="L177" s="276">
        <v>506311.16</v>
      </c>
      <c r="M177" s="276"/>
      <c r="N177" s="276"/>
      <c r="O177" s="281">
        <v>3500</v>
      </c>
      <c r="P177" s="281">
        <v>103416.58</v>
      </c>
      <c r="Q177" s="281">
        <v>26850</v>
      </c>
      <c r="R177" s="281"/>
      <c r="S177" s="276"/>
      <c r="T177" s="276"/>
      <c r="U177" s="276">
        <v>-1914124.73</v>
      </c>
      <c r="V177" s="276">
        <v>3491897.05</v>
      </c>
      <c r="W177" s="54">
        <v>1632370.34</v>
      </c>
      <c r="X177" s="54"/>
      <c r="Y177" s="54">
        <v>762.3</v>
      </c>
      <c r="Z177" s="54"/>
      <c r="AA177" s="54">
        <v>1039270.2</v>
      </c>
      <c r="AB177" s="54"/>
      <c r="AC177" s="54">
        <v>58800</v>
      </c>
      <c r="AD177" s="275">
        <v>1677400.2</v>
      </c>
      <c r="AE177" s="275"/>
      <c r="AF177" s="275">
        <v>8210</v>
      </c>
      <c r="AG177" s="275"/>
      <c r="AH177" s="275">
        <v>637747.12</v>
      </c>
      <c r="AI177" s="275">
        <v>144991.24</v>
      </c>
      <c r="AJ177" s="275"/>
      <c r="AK177" s="275"/>
      <c r="AL177" s="275"/>
      <c r="AM177" s="85">
        <f t="shared" si="13"/>
        <v>894906.6100000001</v>
      </c>
      <c r="AN177" s="21">
        <f t="shared" si="14"/>
        <v>133766.58000000002</v>
      </c>
      <c r="AO177" s="86">
        <f t="shared" si="15"/>
        <v>761140.03</v>
      </c>
      <c r="AP177" s="24">
        <f t="shared" si="16"/>
        <v>2731202.84</v>
      </c>
      <c r="AQ177" s="25">
        <f t="shared" si="17"/>
        <v>2468348.5599999996</v>
      </c>
      <c r="AR177" s="16">
        <f t="shared" si="18"/>
        <v>262854.28000000026</v>
      </c>
      <c r="AS177" s="73" t="s">
        <v>18</v>
      </c>
    </row>
    <row r="178" spans="1:45" s="129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985</v>
      </c>
      <c r="E178" s="276" t="s">
        <v>1750</v>
      </c>
      <c r="F178" s="280">
        <v>498554.34</v>
      </c>
      <c r="G178" s="280">
        <v>52604.78</v>
      </c>
      <c r="H178" s="280">
        <v>151956.18</v>
      </c>
      <c r="I178" s="280"/>
      <c r="J178" s="276"/>
      <c r="K178" s="276">
        <v>9952395.3100000005</v>
      </c>
      <c r="L178" s="276">
        <v>3876828.1</v>
      </c>
      <c r="M178" s="276"/>
      <c r="N178" s="276"/>
      <c r="O178" s="281">
        <v>0</v>
      </c>
      <c r="P178" s="281">
        <v>88072.62</v>
      </c>
      <c r="Q178" s="281"/>
      <c r="R178" s="281">
        <v>261.51</v>
      </c>
      <c r="S178" s="276"/>
      <c r="T178" s="276"/>
      <c r="U178" s="276">
        <v>475423.34</v>
      </c>
      <c r="V178" s="276">
        <v>2917750.69</v>
      </c>
      <c r="W178" s="54">
        <v>1189347.26</v>
      </c>
      <c r="X178" s="54">
        <v>2476116.5699999998</v>
      </c>
      <c r="Y178" s="54">
        <v>1695.21</v>
      </c>
      <c r="Z178" s="54"/>
      <c r="AA178" s="54">
        <v>2272806.5</v>
      </c>
      <c r="AB178" s="54"/>
      <c r="AC178" s="54">
        <v>18762</v>
      </c>
      <c r="AD178" s="275">
        <v>3311934.5</v>
      </c>
      <c r="AE178" s="275"/>
      <c r="AF178" s="275">
        <v>6181</v>
      </c>
      <c r="AG178" s="275">
        <v>760</v>
      </c>
      <c r="AH178" s="275">
        <v>1283273.82</v>
      </c>
      <c r="AI178" s="275">
        <v>1519976.08</v>
      </c>
      <c r="AJ178" s="275"/>
      <c r="AK178" s="275">
        <v>133888.31</v>
      </c>
      <c r="AL178" s="275"/>
      <c r="AM178" s="85">
        <f t="shared" si="13"/>
        <v>703115.3</v>
      </c>
      <c r="AN178" s="21">
        <f t="shared" si="14"/>
        <v>88334.12999999999</v>
      </c>
      <c r="AO178" s="86">
        <f t="shared" si="15"/>
        <v>614781.17000000004</v>
      </c>
      <c r="AP178" s="24">
        <f t="shared" si="16"/>
        <v>5958727.54</v>
      </c>
      <c r="AQ178" s="25">
        <f t="shared" si="17"/>
        <v>6256013.71</v>
      </c>
      <c r="AR178" s="130">
        <f t="shared" si="18"/>
        <v>-297286.16999999993</v>
      </c>
      <c r="AS178" s="131"/>
    </row>
    <row r="179" spans="1:45" ht="15.75" thickBot="1" x14ac:dyDescent="0.3">
      <c r="A179" s="62" t="s">
        <v>335</v>
      </c>
      <c r="B179" s="62" t="s">
        <v>52</v>
      </c>
      <c r="C179" s="88">
        <v>4479</v>
      </c>
      <c r="D179" s="89" t="s">
        <v>986</v>
      </c>
      <c r="E179" s="276" t="s">
        <v>19</v>
      </c>
      <c r="F179" s="280">
        <v>117379.98</v>
      </c>
      <c r="G179" s="280">
        <v>25403</v>
      </c>
      <c r="H179" s="280">
        <v>57918.91</v>
      </c>
      <c r="I179" s="280"/>
      <c r="J179" s="276"/>
      <c r="K179" s="276">
        <v>306197.15000000002</v>
      </c>
      <c r="L179" s="276">
        <v>404865.64</v>
      </c>
      <c r="M179" s="276"/>
      <c r="N179" s="276"/>
      <c r="O179" s="281">
        <v>2820</v>
      </c>
      <c r="P179" s="281">
        <v>167213.01</v>
      </c>
      <c r="Q179" s="281"/>
      <c r="R179" s="281">
        <v>70000</v>
      </c>
      <c r="S179" s="276">
        <v>215000</v>
      </c>
      <c r="T179" s="276"/>
      <c r="U179" s="276">
        <v>-2587530.27</v>
      </c>
      <c r="V179" s="276">
        <v>3101018.9</v>
      </c>
      <c r="W179" s="54">
        <v>1585261.88</v>
      </c>
      <c r="X179" s="54">
        <v>130000</v>
      </c>
      <c r="Y179" s="54">
        <v>572.22</v>
      </c>
      <c r="Z179" s="54"/>
      <c r="AA179" s="54">
        <v>593204.5</v>
      </c>
      <c r="AB179" s="54"/>
      <c r="AC179" s="54">
        <v>58800</v>
      </c>
      <c r="AD179" s="275">
        <v>1361034.5</v>
      </c>
      <c r="AE179" s="275"/>
      <c r="AF179" s="275">
        <v>4885</v>
      </c>
      <c r="AG179" s="275"/>
      <c r="AH179" s="275">
        <v>724151.04</v>
      </c>
      <c r="AI179" s="275">
        <v>196496.01</v>
      </c>
      <c r="AJ179" s="275"/>
      <c r="AK179" s="275"/>
      <c r="AL179" s="275"/>
      <c r="AM179" s="85">
        <f t="shared" si="13"/>
        <v>200701.88999999998</v>
      </c>
      <c r="AN179" s="21">
        <f t="shared" si="14"/>
        <v>240033.01</v>
      </c>
      <c r="AO179" s="86">
        <f t="shared" si="15"/>
        <v>-39331.120000000024</v>
      </c>
      <c r="AP179" s="24">
        <f t="shared" si="16"/>
        <v>2367838.5999999996</v>
      </c>
      <c r="AQ179" s="25">
        <f t="shared" si="17"/>
        <v>2286566.5499999998</v>
      </c>
      <c r="AR179" s="16">
        <f t="shared" si="18"/>
        <v>81272.049999999814</v>
      </c>
      <c r="AS179" s="87" t="s">
        <v>19</v>
      </c>
    </row>
    <row r="180" spans="1:45" ht="15.75" thickBot="1" x14ac:dyDescent="0.3">
      <c r="A180" s="62" t="s">
        <v>335</v>
      </c>
      <c r="B180" s="62" t="s">
        <v>52</v>
      </c>
      <c r="C180" s="88">
        <v>5054</v>
      </c>
      <c r="D180" s="89" t="s">
        <v>987</v>
      </c>
      <c r="E180" s="276" t="s">
        <v>20</v>
      </c>
      <c r="F180" s="280">
        <v>338143.22</v>
      </c>
      <c r="G180" s="280">
        <v>33579.360000000001</v>
      </c>
      <c r="H180" s="280">
        <v>212364.28</v>
      </c>
      <c r="I180" s="280"/>
      <c r="J180" s="276"/>
      <c r="K180" s="276">
        <v>127399</v>
      </c>
      <c r="L180" s="276">
        <v>665826.49</v>
      </c>
      <c r="M180" s="276"/>
      <c r="N180" s="276"/>
      <c r="O180" s="281">
        <v>0</v>
      </c>
      <c r="P180" s="281">
        <v>108038.12</v>
      </c>
      <c r="Q180" s="281">
        <v>70000</v>
      </c>
      <c r="R180" s="281">
        <v>417.32</v>
      </c>
      <c r="S180" s="276"/>
      <c r="T180" s="276"/>
      <c r="U180" s="276">
        <v>1804623.59</v>
      </c>
      <c r="V180" s="276">
        <v>254405.43</v>
      </c>
      <c r="W180" s="54">
        <v>1142413.3600000001</v>
      </c>
      <c r="X180" s="54"/>
      <c r="Y180" s="54">
        <v>1639.17</v>
      </c>
      <c r="Z180" s="54"/>
      <c r="AA180" s="54">
        <v>1421940.7</v>
      </c>
      <c r="AB180" s="54"/>
      <c r="AC180" s="54">
        <v>62000</v>
      </c>
      <c r="AD180" s="275">
        <v>1869440.7</v>
      </c>
      <c r="AE180" s="275"/>
      <c r="AF180" s="275">
        <v>1100</v>
      </c>
      <c r="AG180" s="275"/>
      <c r="AH180" s="275">
        <v>448628.69</v>
      </c>
      <c r="AI180" s="275">
        <v>286152.33</v>
      </c>
      <c r="AJ180" s="275"/>
      <c r="AK180" s="275"/>
      <c r="AL180" s="275"/>
      <c r="AM180" s="85">
        <f t="shared" si="13"/>
        <v>584086.86</v>
      </c>
      <c r="AN180" s="21">
        <f t="shared" si="14"/>
        <v>178455.44</v>
      </c>
      <c r="AO180" s="86">
        <f t="shared" si="15"/>
        <v>405631.42</v>
      </c>
      <c r="AP180" s="24">
        <f t="shared" si="16"/>
        <v>2627993.23</v>
      </c>
      <c r="AQ180" s="25">
        <f t="shared" si="17"/>
        <v>2605321.7200000002</v>
      </c>
      <c r="AR180" s="16">
        <f t="shared" si="18"/>
        <v>22671.509999999776</v>
      </c>
      <c r="AS180" s="73" t="s">
        <v>20</v>
      </c>
    </row>
    <row r="181" spans="1:45" ht="15.75" thickBot="1" x14ac:dyDescent="0.3">
      <c r="A181" s="62" t="s">
        <v>335</v>
      </c>
      <c r="B181" s="62" t="s">
        <v>52</v>
      </c>
      <c r="C181" s="88">
        <v>5698</v>
      </c>
      <c r="D181" s="89" t="s">
        <v>988</v>
      </c>
      <c r="E181" s="276" t="s">
        <v>21</v>
      </c>
      <c r="F181" s="280">
        <v>223535.26</v>
      </c>
      <c r="G181" s="280">
        <v>36085</v>
      </c>
      <c r="H181" s="280">
        <v>81497.149999999994</v>
      </c>
      <c r="I181" s="280"/>
      <c r="J181" s="276"/>
      <c r="K181" s="276">
        <v>1454836.03</v>
      </c>
      <c r="L181" s="276">
        <v>331270.46000000002</v>
      </c>
      <c r="M181" s="276"/>
      <c r="N181" s="276"/>
      <c r="O181" s="281">
        <v>154500</v>
      </c>
      <c r="P181" s="281">
        <v>149002.5</v>
      </c>
      <c r="Q181" s="281">
        <v>24000</v>
      </c>
      <c r="R181" s="281"/>
      <c r="S181" s="276"/>
      <c r="T181" s="276"/>
      <c r="U181" s="276">
        <v>-1721810.65</v>
      </c>
      <c r="V181" s="276">
        <v>4470863.96</v>
      </c>
      <c r="W181" s="54">
        <v>1503236.14</v>
      </c>
      <c r="X181" s="54"/>
      <c r="Y181" s="54">
        <v>1066.98</v>
      </c>
      <c r="Z181" s="54"/>
      <c r="AA181" s="54">
        <v>1635035.3</v>
      </c>
      <c r="AB181" s="54"/>
      <c r="AC181" s="54">
        <v>62000</v>
      </c>
      <c r="AD181" s="275">
        <v>2338475.2999999998</v>
      </c>
      <c r="AE181" s="275"/>
      <c r="AF181" s="275">
        <v>10040</v>
      </c>
      <c r="AG181" s="275"/>
      <c r="AH181" s="275">
        <v>789715.2</v>
      </c>
      <c r="AI181" s="275">
        <v>305368.27</v>
      </c>
      <c r="AJ181" s="275"/>
      <c r="AK181" s="275"/>
      <c r="AL181" s="275"/>
      <c r="AM181" s="85">
        <f t="shared" si="13"/>
        <v>341117.41000000003</v>
      </c>
      <c r="AN181" s="21">
        <f t="shared" si="14"/>
        <v>327502.5</v>
      </c>
      <c r="AO181" s="86">
        <f t="shared" si="15"/>
        <v>13614.910000000033</v>
      </c>
      <c r="AP181" s="24">
        <f t="shared" si="16"/>
        <v>3201338.42</v>
      </c>
      <c r="AQ181" s="25">
        <f t="shared" si="17"/>
        <v>3443598.77</v>
      </c>
      <c r="AR181" s="16">
        <f t="shared" si="18"/>
        <v>-242260.35000000009</v>
      </c>
      <c r="AS181" s="73" t="s">
        <v>21</v>
      </c>
    </row>
    <row r="182" spans="1:45" ht="15.75" thickBot="1" x14ac:dyDescent="0.3">
      <c r="A182" s="62" t="s">
        <v>335</v>
      </c>
      <c r="B182" s="62" t="s">
        <v>52</v>
      </c>
      <c r="C182" s="88">
        <v>5218</v>
      </c>
      <c r="D182" s="89" t="s">
        <v>989</v>
      </c>
      <c r="E182" s="276" t="s">
        <v>22</v>
      </c>
      <c r="F182" s="280">
        <v>398563.35</v>
      </c>
      <c r="G182" s="280">
        <v>35861.25</v>
      </c>
      <c r="H182" s="280">
        <v>122203.31</v>
      </c>
      <c r="I182" s="280"/>
      <c r="J182" s="276"/>
      <c r="K182" s="276">
        <v>427339</v>
      </c>
      <c r="L182" s="276">
        <v>583141.57999999996</v>
      </c>
      <c r="M182" s="276"/>
      <c r="N182" s="276"/>
      <c r="O182" s="281">
        <v>16800</v>
      </c>
      <c r="P182" s="281">
        <v>127648.46</v>
      </c>
      <c r="Q182" s="281">
        <v>68000</v>
      </c>
      <c r="R182" s="281">
        <v>5253.13</v>
      </c>
      <c r="S182" s="276"/>
      <c r="T182" s="276"/>
      <c r="U182" s="276">
        <v>379742.85</v>
      </c>
      <c r="V182" s="276">
        <v>1315785.06</v>
      </c>
      <c r="W182" s="54">
        <v>982438.15</v>
      </c>
      <c r="X182" s="54">
        <v>17000</v>
      </c>
      <c r="Y182" s="54">
        <v>1309</v>
      </c>
      <c r="Z182" s="54"/>
      <c r="AA182" s="54">
        <v>1925333.2</v>
      </c>
      <c r="AB182" s="54"/>
      <c r="AC182" s="54">
        <v>45950</v>
      </c>
      <c r="AD182" s="275">
        <v>2416987.2000000002</v>
      </c>
      <c r="AE182" s="275"/>
      <c r="AF182" s="275">
        <v>15880</v>
      </c>
      <c r="AG182" s="275"/>
      <c r="AH182" s="275">
        <v>741173.93</v>
      </c>
      <c r="AI182" s="275">
        <v>22863.48</v>
      </c>
      <c r="AJ182" s="275"/>
      <c r="AK182" s="275"/>
      <c r="AL182" s="275"/>
      <c r="AM182" s="85">
        <f t="shared" si="13"/>
        <v>556627.90999999992</v>
      </c>
      <c r="AN182" s="21">
        <f t="shared" si="14"/>
        <v>217701.59000000003</v>
      </c>
      <c r="AO182" s="86">
        <f t="shared" si="15"/>
        <v>338926.31999999989</v>
      </c>
      <c r="AP182" s="24">
        <f t="shared" si="16"/>
        <v>2972030.35</v>
      </c>
      <c r="AQ182" s="25">
        <f t="shared" si="17"/>
        <v>3196904.6100000003</v>
      </c>
      <c r="AR182" s="16">
        <f t="shared" si="18"/>
        <v>-224874.26000000024</v>
      </c>
      <c r="AS182" s="73" t="s">
        <v>22</v>
      </c>
    </row>
    <row r="183" spans="1:45" ht="15.75" thickBot="1" x14ac:dyDescent="0.3">
      <c r="A183" s="62" t="s">
        <v>335</v>
      </c>
      <c r="B183" s="62" t="s">
        <v>52</v>
      </c>
      <c r="C183" s="88">
        <v>6468</v>
      </c>
      <c r="D183" s="89" t="s">
        <v>990</v>
      </c>
      <c r="E183" s="276" t="s">
        <v>23</v>
      </c>
      <c r="F183" s="280">
        <v>480433.93</v>
      </c>
      <c r="G183" s="280">
        <v>8744</v>
      </c>
      <c r="H183" s="280">
        <v>236413.53</v>
      </c>
      <c r="I183" s="280"/>
      <c r="J183" s="276"/>
      <c r="K183" s="276">
        <v>988621.8</v>
      </c>
      <c r="L183" s="276">
        <v>451247.73</v>
      </c>
      <c r="M183" s="276"/>
      <c r="N183" s="276"/>
      <c r="O183" s="281">
        <v>1240</v>
      </c>
      <c r="P183" s="281">
        <v>111257.51</v>
      </c>
      <c r="Q183" s="281">
        <v>10000</v>
      </c>
      <c r="R183" s="281">
        <v>97887.54</v>
      </c>
      <c r="S183" s="276"/>
      <c r="T183" s="276"/>
      <c r="U183" s="276">
        <v>1125553.99</v>
      </c>
      <c r="V183" s="276">
        <v>1137972.49</v>
      </c>
      <c r="W183" s="54">
        <v>1472988.85</v>
      </c>
      <c r="X183" s="54">
        <v>118290</v>
      </c>
      <c r="Y183" s="54">
        <v>944.5</v>
      </c>
      <c r="Z183" s="54"/>
      <c r="AA183" s="54">
        <v>1254571.1000000001</v>
      </c>
      <c r="AB183" s="54"/>
      <c r="AC183" s="54">
        <v>66000</v>
      </c>
      <c r="AD183" s="275">
        <v>1964931.1</v>
      </c>
      <c r="AE183" s="275"/>
      <c r="AF183" s="275">
        <v>15282</v>
      </c>
      <c r="AG183" s="275"/>
      <c r="AH183" s="275">
        <v>895402.27</v>
      </c>
      <c r="AI183" s="275">
        <v>271174.19</v>
      </c>
      <c r="AJ183" s="275"/>
      <c r="AK183" s="275"/>
      <c r="AL183" s="275"/>
      <c r="AM183" s="85">
        <f t="shared" si="13"/>
        <v>725591.46</v>
      </c>
      <c r="AN183" s="21">
        <f t="shared" si="14"/>
        <v>220385.05</v>
      </c>
      <c r="AO183" s="86">
        <f t="shared" si="15"/>
        <v>505206.41</v>
      </c>
      <c r="AP183" s="24">
        <f t="shared" si="16"/>
        <v>2912794.45</v>
      </c>
      <c r="AQ183" s="25">
        <f t="shared" si="17"/>
        <v>3146789.56</v>
      </c>
      <c r="AR183" s="16">
        <f t="shared" si="18"/>
        <v>-233995.10999999987</v>
      </c>
      <c r="AS183" s="73" t="s">
        <v>23</v>
      </c>
    </row>
    <row r="184" spans="1:45" ht="15.75" thickBot="1" x14ac:dyDescent="0.3">
      <c r="A184" s="62" t="s">
        <v>335</v>
      </c>
      <c r="B184" s="62" t="s">
        <v>52</v>
      </c>
      <c r="C184" s="88">
        <v>8206</v>
      </c>
      <c r="D184" s="89" t="s">
        <v>991</v>
      </c>
      <c r="E184" s="276" t="s">
        <v>24</v>
      </c>
      <c r="F184" s="280">
        <v>772336</v>
      </c>
      <c r="G184" s="280">
        <v>64873</v>
      </c>
      <c r="H184" s="280">
        <v>138596.32999999999</v>
      </c>
      <c r="I184" s="280"/>
      <c r="J184" s="276"/>
      <c r="K184" s="276">
        <v>1955859.39</v>
      </c>
      <c r="L184" s="276">
        <v>822480.73</v>
      </c>
      <c r="M184" s="276"/>
      <c r="N184" s="276"/>
      <c r="O184" s="281">
        <v>4000</v>
      </c>
      <c r="P184" s="281">
        <v>130956.55</v>
      </c>
      <c r="Q184" s="281">
        <v>220525</v>
      </c>
      <c r="R184" s="281">
        <v>229.7</v>
      </c>
      <c r="S184" s="276"/>
      <c r="T184" s="276"/>
      <c r="U184" s="276">
        <v>1446834.83</v>
      </c>
      <c r="V184" s="276">
        <v>1899168.01</v>
      </c>
      <c r="W184" s="54">
        <v>2664714.66</v>
      </c>
      <c r="X184" s="54"/>
      <c r="Y184" s="54">
        <v>1725.06</v>
      </c>
      <c r="Z184" s="54"/>
      <c r="AA184" s="54">
        <v>1022908.3</v>
      </c>
      <c r="AB184" s="54"/>
      <c r="AC184" s="54">
        <v>566600</v>
      </c>
      <c r="AD184" s="275">
        <v>1937448.3</v>
      </c>
      <c r="AE184" s="275"/>
      <c r="AF184" s="275">
        <v>19700</v>
      </c>
      <c r="AG184" s="275"/>
      <c r="AH184" s="275">
        <v>846186.35</v>
      </c>
      <c r="AI184" s="275">
        <v>414683.32</v>
      </c>
      <c r="AJ184" s="275"/>
      <c r="AK184" s="275"/>
      <c r="AL184" s="275"/>
      <c r="AM184" s="85">
        <f t="shared" si="13"/>
        <v>975805.33</v>
      </c>
      <c r="AN184" s="21">
        <f t="shared" si="14"/>
        <v>355711.25</v>
      </c>
      <c r="AO184" s="86">
        <f t="shared" si="15"/>
        <v>620094.07999999996</v>
      </c>
      <c r="AP184" s="24">
        <f t="shared" si="16"/>
        <v>4255948.0200000005</v>
      </c>
      <c r="AQ184" s="25">
        <f t="shared" si="17"/>
        <v>3218017.9699999997</v>
      </c>
      <c r="AR184" s="16">
        <f t="shared" si="18"/>
        <v>1037930.0500000007</v>
      </c>
      <c r="AS184" s="73" t="s">
        <v>24</v>
      </c>
    </row>
    <row r="185" spans="1:45" ht="15.75" thickBot="1" x14ac:dyDescent="0.3">
      <c r="A185" s="62" t="s">
        <v>335</v>
      </c>
      <c r="B185" s="62" t="s">
        <v>52</v>
      </c>
      <c r="C185" s="88">
        <v>4682</v>
      </c>
      <c r="D185" s="89" t="s">
        <v>992</v>
      </c>
      <c r="E185" s="276" t="s">
        <v>25</v>
      </c>
      <c r="F185" s="280">
        <v>114239.35</v>
      </c>
      <c r="G185" s="280">
        <v>20730.259999999998</v>
      </c>
      <c r="H185" s="280">
        <v>177937.84</v>
      </c>
      <c r="I185" s="280"/>
      <c r="J185" s="276"/>
      <c r="K185" s="276">
        <v>909203.19</v>
      </c>
      <c r="L185" s="276">
        <v>322098.3</v>
      </c>
      <c r="M185" s="276"/>
      <c r="N185" s="276"/>
      <c r="O185" s="281">
        <v>5900</v>
      </c>
      <c r="P185" s="281">
        <v>120689.99</v>
      </c>
      <c r="Q185" s="281">
        <v>20000</v>
      </c>
      <c r="R185" s="281">
        <v>0</v>
      </c>
      <c r="S185" s="276"/>
      <c r="T185" s="276"/>
      <c r="U185" s="276">
        <v>-1884712.69</v>
      </c>
      <c r="V185" s="276">
        <v>4128965.53</v>
      </c>
      <c r="W185" s="54">
        <v>1266289.47</v>
      </c>
      <c r="X185" s="54"/>
      <c r="Y185" s="54">
        <v>1039.26</v>
      </c>
      <c r="Z185" s="54"/>
      <c r="AA185" s="54">
        <v>731570.6</v>
      </c>
      <c r="AB185" s="54"/>
      <c r="AC185" s="54">
        <v>70600</v>
      </c>
      <c r="AD185" s="275">
        <v>1340475.45</v>
      </c>
      <c r="AE185" s="275"/>
      <c r="AF185" s="275">
        <v>11690</v>
      </c>
      <c r="AG185" s="275"/>
      <c r="AH185" s="275">
        <v>997301.48</v>
      </c>
      <c r="AI185" s="275">
        <v>171246.14</v>
      </c>
      <c r="AJ185" s="275"/>
      <c r="AK185" s="275">
        <v>7833.71</v>
      </c>
      <c r="AL185" s="275"/>
      <c r="AM185" s="85">
        <f t="shared" si="13"/>
        <v>312907.45</v>
      </c>
      <c r="AN185" s="21">
        <f t="shared" si="14"/>
        <v>146589.99</v>
      </c>
      <c r="AO185" s="86">
        <f t="shared" si="15"/>
        <v>166317.46000000002</v>
      </c>
      <c r="AP185" s="24">
        <f t="shared" si="16"/>
        <v>2069499.33</v>
      </c>
      <c r="AQ185" s="25">
        <f t="shared" si="17"/>
        <v>2528546.7799999998</v>
      </c>
      <c r="AR185" s="16">
        <f t="shared" si="18"/>
        <v>-459047.44999999972</v>
      </c>
      <c r="AS185" s="73" t="s">
        <v>25</v>
      </c>
    </row>
    <row r="186" spans="1:45" ht="15.75" thickBot="1" x14ac:dyDescent="0.3">
      <c r="A186" s="62" t="s">
        <v>335</v>
      </c>
      <c r="B186" s="62" t="s">
        <v>52</v>
      </c>
      <c r="C186" s="88">
        <v>5558</v>
      </c>
      <c r="D186" s="89" t="s">
        <v>993</v>
      </c>
      <c r="E186" s="276" t="s">
        <v>26</v>
      </c>
      <c r="F186" s="280">
        <v>355987.4</v>
      </c>
      <c r="G186" s="280">
        <v>19391.580000000002</v>
      </c>
      <c r="H186" s="280">
        <v>173664.69</v>
      </c>
      <c r="I186" s="280"/>
      <c r="J186" s="276"/>
      <c r="K186" s="276">
        <v>290896.96000000002</v>
      </c>
      <c r="L186" s="276">
        <v>628616.79</v>
      </c>
      <c r="M186" s="276"/>
      <c r="N186" s="276"/>
      <c r="O186" s="281">
        <v>3100</v>
      </c>
      <c r="P186" s="281">
        <v>99234.6</v>
      </c>
      <c r="Q186" s="281">
        <v>94900</v>
      </c>
      <c r="R186" s="281">
        <v>29.91</v>
      </c>
      <c r="S186" s="276"/>
      <c r="T186" s="276"/>
      <c r="U186" s="276">
        <v>-209865.96</v>
      </c>
      <c r="V186" s="276">
        <v>1898710.57</v>
      </c>
      <c r="W186" s="54">
        <v>1271841.1000000001</v>
      </c>
      <c r="X186" s="54"/>
      <c r="Y186" s="54">
        <v>772.65</v>
      </c>
      <c r="Z186" s="54"/>
      <c r="AA186" s="54">
        <v>1737312.7</v>
      </c>
      <c r="AB186" s="54"/>
      <c r="AC186" s="54">
        <v>521800</v>
      </c>
      <c r="AD186" s="275">
        <v>2372662.7000000002</v>
      </c>
      <c r="AE186" s="275"/>
      <c r="AF186" s="275">
        <v>24690</v>
      </c>
      <c r="AG186" s="275"/>
      <c r="AH186" s="275">
        <v>620915.34</v>
      </c>
      <c r="AI186" s="275">
        <v>360554.8</v>
      </c>
      <c r="AJ186" s="275"/>
      <c r="AK186" s="275"/>
      <c r="AL186" s="275"/>
      <c r="AM186" s="85">
        <f t="shared" si="13"/>
        <v>549043.67000000004</v>
      </c>
      <c r="AN186" s="21">
        <f t="shared" si="14"/>
        <v>197264.51</v>
      </c>
      <c r="AO186" s="86">
        <f t="shared" si="15"/>
        <v>351779.16000000003</v>
      </c>
      <c r="AP186" s="24">
        <f t="shared" si="16"/>
        <v>3531726.45</v>
      </c>
      <c r="AQ186" s="25">
        <f t="shared" si="17"/>
        <v>3378822.84</v>
      </c>
      <c r="AR186" s="16">
        <f t="shared" si="18"/>
        <v>152903.61000000034</v>
      </c>
      <c r="AS186" s="73" t="s">
        <v>26</v>
      </c>
    </row>
    <row r="187" spans="1:45" ht="15.75" thickBot="1" x14ac:dyDescent="0.3">
      <c r="A187" s="62" t="s">
        <v>335</v>
      </c>
      <c r="B187" s="62" t="s">
        <v>52</v>
      </c>
      <c r="C187" s="88">
        <v>4731</v>
      </c>
      <c r="D187" s="89" t="s">
        <v>994</v>
      </c>
      <c r="E187" s="276" t="s">
        <v>27</v>
      </c>
      <c r="F187" s="280">
        <v>249662.34</v>
      </c>
      <c r="G187" s="280">
        <v>30654.9</v>
      </c>
      <c r="H187" s="280">
        <v>36060.620000000003</v>
      </c>
      <c r="I187" s="280"/>
      <c r="J187" s="276"/>
      <c r="K187" s="276">
        <v>263484.63</v>
      </c>
      <c r="L187" s="276">
        <v>815915.09</v>
      </c>
      <c r="M187" s="276"/>
      <c r="N187" s="276"/>
      <c r="O187" s="281">
        <v>3000</v>
      </c>
      <c r="P187" s="281">
        <v>102990.43</v>
      </c>
      <c r="Q187" s="281">
        <v>2400</v>
      </c>
      <c r="R187" s="281">
        <v>66870</v>
      </c>
      <c r="S187" s="276"/>
      <c r="T187" s="276"/>
      <c r="U187" s="276">
        <v>-865837.99</v>
      </c>
      <c r="V187" s="276">
        <v>2242933.0699999998</v>
      </c>
      <c r="W187" s="54">
        <v>1192379.8899999999</v>
      </c>
      <c r="X187" s="54"/>
      <c r="Y187" s="54">
        <v>866.69</v>
      </c>
      <c r="Z187" s="54"/>
      <c r="AA187" s="54">
        <v>1540740.1</v>
      </c>
      <c r="AB187" s="54"/>
      <c r="AC187" s="54">
        <v>60800</v>
      </c>
      <c r="AD187" s="275">
        <v>2100460.1</v>
      </c>
      <c r="AE187" s="275"/>
      <c r="AF187" s="275">
        <v>13370</v>
      </c>
      <c r="AG187" s="275"/>
      <c r="AH187" s="275">
        <v>593828.67000000004</v>
      </c>
      <c r="AI187" s="275">
        <v>203927.94</v>
      </c>
      <c r="AJ187" s="275"/>
      <c r="AK187" s="275">
        <v>18185.900000000001</v>
      </c>
      <c r="AL187" s="275"/>
      <c r="AM187" s="85">
        <f t="shared" si="13"/>
        <v>316377.86</v>
      </c>
      <c r="AN187" s="21">
        <f t="shared" si="14"/>
        <v>175260.43</v>
      </c>
      <c r="AO187" s="86">
        <f t="shared" si="15"/>
        <v>141117.43</v>
      </c>
      <c r="AP187" s="24">
        <f t="shared" si="16"/>
        <v>2794786.6799999997</v>
      </c>
      <c r="AQ187" s="25">
        <f t="shared" si="17"/>
        <v>2929772.61</v>
      </c>
      <c r="AR187" s="16">
        <f t="shared" si="18"/>
        <v>-134985.93000000017</v>
      </c>
      <c r="AS187" s="73" t="s">
        <v>27</v>
      </c>
    </row>
    <row r="188" spans="1:45" ht="15.75" thickBot="1" x14ac:dyDescent="0.3">
      <c r="A188" s="62" t="s">
        <v>335</v>
      </c>
      <c r="B188" s="62" t="s">
        <v>52</v>
      </c>
      <c r="C188" s="88">
        <v>3338</v>
      </c>
      <c r="D188" s="89" t="s">
        <v>995</v>
      </c>
      <c r="E188" s="276" t="s">
        <v>1792</v>
      </c>
      <c r="F188" s="280">
        <v>68015.13</v>
      </c>
      <c r="G188" s="280">
        <v>11292</v>
      </c>
      <c r="H188" s="280">
        <v>103603.82</v>
      </c>
      <c r="I188" s="280"/>
      <c r="J188" s="276"/>
      <c r="K188" s="276">
        <v>970812.49</v>
      </c>
      <c r="L188" s="276">
        <v>454663.17</v>
      </c>
      <c r="M188" s="276"/>
      <c r="N188" s="276"/>
      <c r="O188" s="281">
        <v>9025</v>
      </c>
      <c r="P188" s="281">
        <v>91273.36</v>
      </c>
      <c r="Q188" s="281"/>
      <c r="R188" s="281">
        <v>0</v>
      </c>
      <c r="S188" s="276"/>
      <c r="T188" s="276"/>
      <c r="U188" s="276">
        <v>-1547491.15</v>
      </c>
      <c r="V188" s="276">
        <v>3605471.06</v>
      </c>
      <c r="W188" s="54">
        <v>1521987.74</v>
      </c>
      <c r="X188" s="54"/>
      <c r="Y188" s="54">
        <v>888.05</v>
      </c>
      <c r="Z188" s="54"/>
      <c r="AA188" s="54">
        <v>883710</v>
      </c>
      <c r="AB188" s="54"/>
      <c r="AC188" s="54">
        <v>2000</v>
      </c>
      <c r="AD188" s="275">
        <v>1508360</v>
      </c>
      <c r="AE188" s="275"/>
      <c r="AF188" s="275">
        <v>12380</v>
      </c>
      <c r="AG188" s="275"/>
      <c r="AH188" s="275">
        <v>551654.15</v>
      </c>
      <c r="AI188" s="275">
        <v>250584.18</v>
      </c>
      <c r="AJ188" s="275"/>
      <c r="AK188" s="275"/>
      <c r="AL188" s="275"/>
      <c r="AM188" s="85">
        <f t="shared" si="13"/>
        <v>182910.95</v>
      </c>
      <c r="AN188" s="21">
        <f t="shared" si="14"/>
        <v>100298.36</v>
      </c>
      <c r="AO188" s="86">
        <f t="shared" si="15"/>
        <v>82612.590000000011</v>
      </c>
      <c r="AP188" s="24">
        <f t="shared" si="16"/>
        <v>2408585.79</v>
      </c>
      <c r="AQ188" s="25">
        <f t="shared" si="17"/>
        <v>2322978.33</v>
      </c>
      <c r="AR188" s="16">
        <f t="shared" si="18"/>
        <v>85607.459999999963</v>
      </c>
      <c r="AS188" s="73" t="s">
        <v>29</v>
      </c>
    </row>
    <row r="189" spans="1:45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996</v>
      </c>
      <c r="E189" s="276" t="s">
        <v>29</v>
      </c>
      <c r="F189" s="280">
        <v>103277.46</v>
      </c>
      <c r="G189" s="280">
        <v>260679.66</v>
      </c>
      <c r="H189" s="280">
        <v>218367.02</v>
      </c>
      <c r="I189" s="280"/>
      <c r="J189" s="276"/>
      <c r="K189" s="276">
        <v>2267131.79</v>
      </c>
      <c r="L189" s="276">
        <v>372261.45</v>
      </c>
      <c r="M189" s="276"/>
      <c r="N189" s="276"/>
      <c r="O189" s="281">
        <v>3500</v>
      </c>
      <c r="P189" s="281">
        <v>95483.14</v>
      </c>
      <c r="Q189" s="281"/>
      <c r="R189" s="281">
        <v>46000</v>
      </c>
      <c r="S189" s="276"/>
      <c r="T189" s="276"/>
      <c r="U189" s="276">
        <v>200289.86</v>
      </c>
      <c r="V189" s="276">
        <v>3600900</v>
      </c>
      <c r="W189" s="54">
        <v>1101896.6200000001</v>
      </c>
      <c r="X189" s="54"/>
      <c r="Y189" s="54">
        <v>876.79</v>
      </c>
      <c r="Z189" s="54"/>
      <c r="AA189" s="54">
        <v>1125819.5</v>
      </c>
      <c r="AB189" s="54"/>
      <c r="AC189" s="54">
        <v>106700</v>
      </c>
      <c r="AD189" s="275">
        <v>1750599.5</v>
      </c>
      <c r="AE189" s="275"/>
      <c r="AF189" s="275">
        <v>16364</v>
      </c>
      <c r="AG189" s="275"/>
      <c r="AH189" s="275">
        <v>831495.46</v>
      </c>
      <c r="AI189" s="275">
        <v>339476.39</v>
      </c>
      <c r="AJ189" s="275"/>
      <c r="AK189" s="275"/>
      <c r="AL189" s="275"/>
      <c r="AM189" s="85">
        <f t="shared" si="13"/>
        <v>582324.14</v>
      </c>
      <c r="AN189" s="21">
        <f t="shared" si="14"/>
        <v>144983.14000000001</v>
      </c>
      <c r="AO189" s="86">
        <f t="shared" si="15"/>
        <v>437341</v>
      </c>
      <c r="AP189" s="24">
        <f t="shared" si="16"/>
        <v>2335292.91</v>
      </c>
      <c r="AQ189" s="25">
        <f t="shared" si="17"/>
        <v>2937935.35</v>
      </c>
      <c r="AR189" s="16">
        <f t="shared" si="18"/>
        <v>-602642.43999999994</v>
      </c>
      <c r="AS189" s="84"/>
    </row>
    <row r="190" spans="1:45" ht="15" thickBot="1" x14ac:dyDescent="0.25">
      <c r="A190" s="62" t="s">
        <v>336</v>
      </c>
      <c r="B190" s="62" t="s">
        <v>53</v>
      </c>
      <c r="C190" s="88">
        <v>2511</v>
      </c>
      <c r="D190" s="89" t="s">
        <v>997</v>
      </c>
      <c r="E190" s="276" t="s">
        <v>1751</v>
      </c>
      <c r="F190" s="280">
        <v>418075.1</v>
      </c>
      <c r="G190" s="280">
        <v>9926</v>
      </c>
      <c r="H190" s="280">
        <v>76035.31</v>
      </c>
      <c r="I190" s="280"/>
      <c r="J190" s="276"/>
      <c r="K190" s="276">
        <v>886300.23</v>
      </c>
      <c r="L190" s="276">
        <v>6555.11</v>
      </c>
      <c r="M190" s="276"/>
      <c r="N190" s="276"/>
      <c r="O190" s="281"/>
      <c r="P190" s="281">
        <v>92087</v>
      </c>
      <c r="Q190" s="281"/>
      <c r="R190" s="281">
        <v>3778.04</v>
      </c>
      <c r="S190" s="276"/>
      <c r="T190" s="276"/>
      <c r="U190" s="276">
        <v>204160.99</v>
      </c>
      <c r="V190" s="276">
        <v>2938659.03</v>
      </c>
      <c r="W190" s="54">
        <v>1000248.35</v>
      </c>
      <c r="X190" s="54">
        <v>305050</v>
      </c>
      <c r="Y190" s="54">
        <v>520.87</v>
      </c>
      <c r="Z190" s="54"/>
      <c r="AA190" s="54">
        <v>1146810</v>
      </c>
      <c r="AB190" s="54"/>
      <c r="AC190" s="54">
        <v>87485</v>
      </c>
      <c r="AD190" s="275">
        <v>1538065</v>
      </c>
      <c r="AE190" s="275"/>
      <c r="AF190" s="275"/>
      <c r="AG190" s="275"/>
      <c r="AH190" s="275">
        <v>446989.09</v>
      </c>
      <c r="AI190" s="275">
        <v>201063.51</v>
      </c>
      <c r="AJ190" s="275"/>
      <c r="AK190" s="275"/>
      <c r="AL190" s="275">
        <v>4875</v>
      </c>
      <c r="AM190" s="85">
        <f t="shared" si="13"/>
        <v>504036.41</v>
      </c>
      <c r="AN190" s="21">
        <f t="shared" si="14"/>
        <v>95865.04</v>
      </c>
      <c r="AO190" s="86">
        <f t="shared" si="15"/>
        <v>408171.37</v>
      </c>
      <c r="AP190" s="24">
        <f t="shared" si="16"/>
        <v>2540114.2200000002</v>
      </c>
      <c r="AQ190" s="25">
        <f t="shared" si="17"/>
        <v>2190992.6</v>
      </c>
      <c r="AR190" s="16">
        <f t="shared" si="18"/>
        <v>349121.62000000011</v>
      </c>
      <c r="AS190" s="25"/>
    </row>
    <row r="191" spans="1:45" ht="15" thickBot="1" x14ac:dyDescent="0.25">
      <c r="A191" s="62" t="s">
        <v>336</v>
      </c>
      <c r="B191" s="62" t="s">
        <v>53</v>
      </c>
      <c r="C191" s="88">
        <v>3129</v>
      </c>
      <c r="D191" s="89" t="s">
        <v>998</v>
      </c>
      <c r="E191" s="276" t="s">
        <v>1752</v>
      </c>
      <c r="F191" s="280">
        <v>110903.44</v>
      </c>
      <c r="G191" s="280">
        <v>0</v>
      </c>
      <c r="H191" s="280">
        <v>173484.18</v>
      </c>
      <c r="I191" s="280"/>
      <c r="J191" s="276"/>
      <c r="K191" s="276">
        <v>1802897.03</v>
      </c>
      <c r="L191" s="276">
        <v>608957.04</v>
      </c>
      <c r="M191" s="276"/>
      <c r="N191" s="276"/>
      <c r="O191" s="281"/>
      <c r="P191" s="281">
        <v>39219.910000000003</v>
      </c>
      <c r="Q191" s="281"/>
      <c r="R191" s="281">
        <v>912.5</v>
      </c>
      <c r="S191" s="276"/>
      <c r="T191" s="276"/>
      <c r="U191" s="276">
        <v>1300</v>
      </c>
      <c r="V191" s="276">
        <v>309271.51</v>
      </c>
      <c r="W191" s="54">
        <v>842413.05</v>
      </c>
      <c r="X191" s="54"/>
      <c r="Y191" s="54">
        <v>249.62</v>
      </c>
      <c r="Z191" s="54"/>
      <c r="AA191" s="54">
        <v>1307725.6200000001</v>
      </c>
      <c r="AB191" s="54"/>
      <c r="AC191" s="54">
        <v>169000</v>
      </c>
      <c r="AD191" s="275">
        <v>1701809.62</v>
      </c>
      <c r="AE191" s="275"/>
      <c r="AF191" s="275"/>
      <c r="AG191" s="275"/>
      <c r="AH191" s="275">
        <v>502715.46</v>
      </c>
      <c r="AI191" s="275">
        <v>39293.96</v>
      </c>
      <c r="AJ191" s="275"/>
      <c r="AK191" s="275"/>
      <c r="AL191" s="275"/>
      <c r="AM191" s="85">
        <f t="shared" si="13"/>
        <v>284387.62</v>
      </c>
      <c r="AN191" s="21">
        <f t="shared" si="14"/>
        <v>40132.410000000003</v>
      </c>
      <c r="AO191" s="86">
        <f t="shared" si="15"/>
        <v>244255.21</v>
      </c>
      <c r="AP191" s="24">
        <f t="shared" si="16"/>
        <v>2319388.29</v>
      </c>
      <c r="AQ191" s="25">
        <f t="shared" si="17"/>
        <v>2243819.04</v>
      </c>
      <c r="AR191" s="16">
        <f t="shared" si="18"/>
        <v>75569.25</v>
      </c>
    </row>
    <row r="192" spans="1:45" ht="15" thickBot="1" x14ac:dyDescent="0.25">
      <c r="A192" s="62" t="s">
        <v>336</v>
      </c>
      <c r="B192" s="62" t="s">
        <v>53</v>
      </c>
      <c r="C192" s="88">
        <v>5633</v>
      </c>
      <c r="D192" s="89" t="s">
        <v>999</v>
      </c>
      <c r="E192" s="276" t="s">
        <v>1753</v>
      </c>
      <c r="F192" s="280">
        <v>558204.54</v>
      </c>
      <c r="G192" s="280">
        <v>0</v>
      </c>
      <c r="H192" s="280">
        <v>95435.36</v>
      </c>
      <c r="I192" s="280"/>
      <c r="J192" s="276"/>
      <c r="K192" s="276">
        <v>2808374.99</v>
      </c>
      <c r="L192" s="276">
        <v>331026.5</v>
      </c>
      <c r="M192" s="276"/>
      <c r="N192" s="276"/>
      <c r="O192" s="281"/>
      <c r="P192" s="281">
        <v>122134</v>
      </c>
      <c r="Q192" s="281"/>
      <c r="R192" s="281">
        <v>8080</v>
      </c>
      <c r="S192" s="276"/>
      <c r="T192" s="276"/>
      <c r="U192" s="276">
        <v>17993.09</v>
      </c>
      <c r="V192" s="276">
        <v>2920045.89</v>
      </c>
      <c r="W192" s="54">
        <v>1360600.91</v>
      </c>
      <c r="X192" s="54">
        <v>326200</v>
      </c>
      <c r="Y192" s="54">
        <v>429.77</v>
      </c>
      <c r="Z192" s="54"/>
      <c r="AA192" s="54">
        <v>1563555</v>
      </c>
      <c r="AB192" s="54"/>
      <c r="AC192" s="54">
        <v>80000</v>
      </c>
      <c r="AD192" s="275">
        <v>2126235</v>
      </c>
      <c r="AE192" s="275"/>
      <c r="AF192" s="275"/>
      <c r="AG192" s="275"/>
      <c r="AH192" s="275">
        <v>717535.05</v>
      </c>
      <c r="AI192" s="275">
        <v>392056.99</v>
      </c>
      <c r="AJ192" s="275"/>
      <c r="AK192" s="275"/>
      <c r="AL192" s="275"/>
      <c r="AM192" s="85">
        <f t="shared" si="13"/>
        <v>653639.9</v>
      </c>
      <c r="AN192" s="21">
        <f t="shared" si="14"/>
        <v>130214</v>
      </c>
      <c r="AO192" s="86">
        <f t="shared" si="15"/>
        <v>523425.9</v>
      </c>
      <c r="AP192" s="24">
        <f t="shared" si="16"/>
        <v>3330785.6799999997</v>
      </c>
      <c r="AQ192" s="25">
        <f t="shared" si="17"/>
        <v>3235827.04</v>
      </c>
      <c r="AR192" s="16">
        <f t="shared" si="18"/>
        <v>94958.639999999665</v>
      </c>
    </row>
    <row r="193" spans="1:44" ht="15" thickBot="1" x14ac:dyDescent="0.25">
      <c r="A193" s="62" t="s">
        <v>336</v>
      </c>
      <c r="B193" s="62" t="s">
        <v>53</v>
      </c>
      <c r="C193" s="88">
        <v>1850</v>
      </c>
      <c r="D193" s="89" t="s">
        <v>1000</v>
      </c>
      <c r="E193" s="276" t="s">
        <v>1754</v>
      </c>
      <c r="F193" s="280">
        <v>389689.37</v>
      </c>
      <c r="G193" s="280">
        <v>5489</v>
      </c>
      <c r="H193" s="280">
        <v>69464.14</v>
      </c>
      <c r="I193" s="280"/>
      <c r="J193" s="276"/>
      <c r="K193" s="276">
        <v>548086.66</v>
      </c>
      <c r="L193" s="276">
        <v>437571.39</v>
      </c>
      <c r="M193" s="276"/>
      <c r="N193" s="276"/>
      <c r="O193" s="281">
        <v>2000</v>
      </c>
      <c r="P193" s="281">
        <v>36870</v>
      </c>
      <c r="Q193" s="281"/>
      <c r="R193" s="281">
        <v>6.9</v>
      </c>
      <c r="S193" s="276"/>
      <c r="T193" s="276"/>
      <c r="U193" s="276">
        <v>-1337693.8600000001</v>
      </c>
      <c r="V193" s="276">
        <v>2662416.9900000002</v>
      </c>
      <c r="W193" s="54">
        <v>1024321.53</v>
      </c>
      <c r="X193" s="54"/>
      <c r="Y193" s="54">
        <v>586.15</v>
      </c>
      <c r="Z193" s="54"/>
      <c r="AA193" s="54">
        <v>652780</v>
      </c>
      <c r="AB193" s="54"/>
      <c r="AC193" s="54">
        <v>76140</v>
      </c>
      <c r="AD193" s="275">
        <v>1030840</v>
      </c>
      <c r="AE193" s="275"/>
      <c r="AF193" s="275">
        <v>4000</v>
      </c>
      <c r="AG193" s="275">
        <v>1570</v>
      </c>
      <c r="AH193" s="275">
        <v>458625.33</v>
      </c>
      <c r="AI193" s="275">
        <v>124442.82</v>
      </c>
      <c r="AJ193" s="275"/>
      <c r="AK193" s="275"/>
      <c r="AL193" s="275"/>
      <c r="AM193" s="85">
        <f t="shared" si="13"/>
        <v>464642.51</v>
      </c>
      <c r="AN193" s="21">
        <f t="shared" si="14"/>
        <v>38876.9</v>
      </c>
      <c r="AO193" s="86">
        <f t="shared" si="15"/>
        <v>425765.61</v>
      </c>
      <c r="AP193" s="24">
        <f t="shared" si="16"/>
        <v>1753827.6800000002</v>
      </c>
      <c r="AQ193" s="25">
        <f t="shared" si="17"/>
        <v>1619478.1500000001</v>
      </c>
      <c r="AR193" s="16">
        <f t="shared" si="18"/>
        <v>134349.53000000003</v>
      </c>
    </row>
    <row r="194" spans="1:44" ht="15" thickBot="1" x14ac:dyDescent="0.25">
      <c r="A194" s="62" t="s">
        <v>336</v>
      </c>
      <c r="B194" s="62" t="s">
        <v>53</v>
      </c>
      <c r="C194" s="88">
        <v>3330</v>
      </c>
      <c r="D194" s="89" t="s">
        <v>1001</v>
      </c>
      <c r="E194" s="276" t="s">
        <v>1755</v>
      </c>
      <c r="F194" s="280">
        <v>756267.79</v>
      </c>
      <c r="G194" s="280">
        <v>1253</v>
      </c>
      <c r="H194" s="280">
        <v>33711.879999999997</v>
      </c>
      <c r="I194" s="280"/>
      <c r="J194" s="276"/>
      <c r="K194" s="276">
        <v>377150</v>
      </c>
      <c r="L194" s="276">
        <v>227279.31</v>
      </c>
      <c r="M194" s="276"/>
      <c r="N194" s="276"/>
      <c r="O194" s="281">
        <v>500</v>
      </c>
      <c r="P194" s="281">
        <v>37681.99</v>
      </c>
      <c r="Q194" s="281"/>
      <c r="R194" s="281">
        <v>4.9000000000000004</v>
      </c>
      <c r="S194" s="276"/>
      <c r="T194" s="276"/>
      <c r="U194" s="276"/>
      <c r="V194" s="276">
        <v>2577037.9500000002</v>
      </c>
      <c r="W194" s="54">
        <v>1084456.02</v>
      </c>
      <c r="X194" s="54"/>
      <c r="Y194" s="54">
        <v>1018.48</v>
      </c>
      <c r="Z194" s="54"/>
      <c r="AA194" s="54">
        <v>372456</v>
      </c>
      <c r="AB194" s="54"/>
      <c r="AC194" s="54">
        <v>42750</v>
      </c>
      <c r="AD194" s="275">
        <v>823688</v>
      </c>
      <c r="AE194" s="275"/>
      <c r="AF194" s="275">
        <v>4000</v>
      </c>
      <c r="AG194" s="275">
        <v>2090</v>
      </c>
      <c r="AH194" s="275">
        <v>377912.53</v>
      </c>
      <c r="AI194" s="275">
        <v>141280.82999999999</v>
      </c>
      <c r="AJ194" s="275"/>
      <c r="AK194" s="275"/>
      <c r="AL194" s="275">
        <v>7383</v>
      </c>
      <c r="AM194" s="85">
        <f t="shared" si="13"/>
        <v>791232.67</v>
      </c>
      <c r="AN194" s="21">
        <f t="shared" si="14"/>
        <v>38186.89</v>
      </c>
      <c r="AO194" s="86">
        <f t="shared" si="15"/>
        <v>753045.78</v>
      </c>
      <c r="AP194" s="24">
        <f t="shared" si="16"/>
        <v>1500680.5</v>
      </c>
      <c r="AQ194" s="25">
        <f t="shared" si="17"/>
        <v>1356354.36</v>
      </c>
      <c r="AR194" s="16">
        <f t="shared" si="18"/>
        <v>144326.1399999999</v>
      </c>
    </row>
    <row r="195" spans="1:44" ht="15" thickBot="1" x14ac:dyDescent="0.25">
      <c r="A195" s="62" t="s">
        <v>344</v>
      </c>
      <c r="B195" s="62" t="s">
        <v>54</v>
      </c>
      <c r="C195" s="88">
        <v>3397</v>
      </c>
      <c r="D195" s="89" t="s">
        <v>1002</v>
      </c>
      <c r="E195" s="276" t="s">
        <v>1756</v>
      </c>
      <c r="F195" s="280">
        <v>861153.69</v>
      </c>
      <c r="G195" s="280">
        <v>24349</v>
      </c>
      <c r="H195" s="280">
        <v>61370.32</v>
      </c>
      <c r="I195" s="280"/>
      <c r="J195" s="276"/>
      <c r="K195" s="276">
        <v>878499.44</v>
      </c>
      <c r="L195" s="276">
        <v>735443.35</v>
      </c>
      <c r="M195" s="276"/>
      <c r="N195" s="276"/>
      <c r="O195" s="281"/>
      <c r="P195" s="281">
        <v>26425</v>
      </c>
      <c r="Q195" s="281"/>
      <c r="R195" s="281">
        <v>68946</v>
      </c>
      <c r="S195" s="276"/>
      <c r="T195" s="276"/>
      <c r="U195" s="276">
        <v>175746.39</v>
      </c>
      <c r="V195" s="276">
        <v>2987149.95</v>
      </c>
      <c r="W195" s="54">
        <v>892640.77</v>
      </c>
      <c r="X195" s="54">
        <v>81860</v>
      </c>
      <c r="Y195" s="54">
        <v>1400.94</v>
      </c>
      <c r="Z195" s="54"/>
      <c r="AA195" s="54">
        <v>610290</v>
      </c>
      <c r="AB195" s="54"/>
      <c r="AC195" s="54">
        <v>89600</v>
      </c>
      <c r="AD195" s="275">
        <v>1076060</v>
      </c>
      <c r="AE195" s="275"/>
      <c r="AF195" s="275"/>
      <c r="AG195" s="275"/>
      <c r="AH195" s="275">
        <v>595869.62</v>
      </c>
      <c r="AI195" s="275">
        <v>286021.67</v>
      </c>
      <c r="AJ195" s="275"/>
      <c r="AK195" s="275"/>
      <c r="AL195" s="275"/>
      <c r="AM195" s="85">
        <f t="shared" si="13"/>
        <v>946873.00999999989</v>
      </c>
      <c r="AN195" s="21">
        <f t="shared" si="14"/>
        <v>95371</v>
      </c>
      <c r="AO195" s="86">
        <f t="shared" si="15"/>
        <v>851502.00999999989</v>
      </c>
      <c r="AP195" s="24">
        <f t="shared" si="16"/>
        <v>1675791.71</v>
      </c>
      <c r="AQ195" s="25">
        <f t="shared" si="17"/>
        <v>1957951.29</v>
      </c>
      <c r="AR195" s="16">
        <f t="shared" si="18"/>
        <v>-282159.58000000007</v>
      </c>
    </row>
    <row r="196" spans="1:44" ht="15" thickBot="1" x14ac:dyDescent="0.25">
      <c r="A196" s="62" t="s">
        <v>344</v>
      </c>
      <c r="B196" s="62" t="s">
        <v>54</v>
      </c>
      <c r="C196" s="88">
        <v>2599</v>
      </c>
      <c r="D196" s="89" t="s">
        <v>1003</v>
      </c>
      <c r="E196" s="276" t="s">
        <v>1757</v>
      </c>
      <c r="F196" s="280">
        <v>963408.59</v>
      </c>
      <c r="G196" s="280">
        <v>36447.69</v>
      </c>
      <c r="H196" s="280">
        <v>169890</v>
      </c>
      <c r="I196" s="280"/>
      <c r="J196" s="276"/>
      <c r="K196" s="276">
        <v>3298358.73</v>
      </c>
      <c r="L196" s="276">
        <v>259690.53</v>
      </c>
      <c r="M196" s="276"/>
      <c r="N196" s="276"/>
      <c r="O196" s="281"/>
      <c r="P196" s="281"/>
      <c r="Q196" s="281">
        <v>16300</v>
      </c>
      <c r="R196" s="281">
        <v>934.57</v>
      </c>
      <c r="S196" s="276"/>
      <c r="T196" s="276"/>
      <c r="U196" s="276">
        <v>168921.74</v>
      </c>
      <c r="V196" s="276">
        <v>2987149.95</v>
      </c>
      <c r="W196" s="54">
        <v>787492.86</v>
      </c>
      <c r="X196" s="54"/>
      <c r="Y196" s="54">
        <v>1343.06</v>
      </c>
      <c r="Z196" s="54"/>
      <c r="AA196" s="54">
        <v>1144350</v>
      </c>
      <c r="AB196" s="54"/>
      <c r="AC196" s="54">
        <v>100480</v>
      </c>
      <c r="AD196" s="275">
        <v>1206610</v>
      </c>
      <c r="AE196" s="275"/>
      <c r="AF196" s="275"/>
      <c r="AG196" s="275"/>
      <c r="AH196" s="275">
        <v>641848.76</v>
      </c>
      <c r="AI196" s="275">
        <v>3540.6</v>
      </c>
      <c r="AJ196" s="275"/>
      <c r="AK196" s="275"/>
      <c r="AL196" s="275"/>
      <c r="AM196" s="85">
        <f t="shared" si="13"/>
        <v>1169746.28</v>
      </c>
      <c r="AN196" s="21">
        <f t="shared" si="14"/>
        <v>17234.57</v>
      </c>
      <c r="AO196" s="86">
        <f t="shared" si="15"/>
        <v>1152511.71</v>
      </c>
      <c r="AP196" s="24">
        <f t="shared" si="16"/>
        <v>2033665.92</v>
      </c>
      <c r="AQ196" s="25">
        <f t="shared" si="17"/>
        <v>1851999.36</v>
      </c>
      <c r="AR196" s="16">
        <f t="shared" si="18"/>
        <v>181666.55999999982</v>
      </c>
    </row>
    <row r="197" spans="1:44" ht="15" thickBot="1" x14ac:dyDescent="0.25">
      <c r="A197" s="62" t="s">
        <v>344</v>
      </c>
      <c r="B197" s="62" t="s">
        <v>54</v>
      </c>
      <c r="C197" s="88">
        <v>3184</v>
      </c>
      <c r="D197" s="89" t="s">
        <v>1004</v>
      </c>
      <c r="E197" s="276" t="s">
        <v>1758</v>
      </c>
      <c r="F197" s="280">
        <v>664870.68000000005</v>
      </c>
      <c r="G197" s="280">
        <v>20100</v>
      </c>
      <c r="H197" s="280">
        <v>44978.27</v>
      </c>
      <c r="I197" s="280"/>
      <c r="J197" s="276"/>
      <c r="K197" s="276">
        <v>788922.12</v>
      </c>
      <c r="L197" s="276">
        <v>250284.34</v>
      </c>
      <c r="M197" s="276"/>
      <c r="N197" s="276"/>
      <c r="O197" s="281">
        <v>0</v>
      </c>
      <c r="P197" s="281">
        <v>21333</v>
      </c>
      <c r="Q197" s="281"/>
      <c r="R197" s="281">
        <v>49</v>
      </c>
      <c r="S197" s="276"/>
      <c r="T197" s="276"/>
      <c r="U197" s="276">
        <v>175179.6</v>
      </c>
      <c r="V197" s="276">
        <v>2090614.96</v>
      </c>
      <c r="W197" s="54">
        <v>646154.98</v>
      </c>
      <c r="X197" s="54">
        <v>44500</v>
      </c>
      <c r="Y197" s="54">
        <v>1092.4000000000001</v>
      </c>
      <c r="Z197" s="54"/>
      <c r="AA197" s="54">
        <v>1146376.2</v>
      </c>
      <c r="AB197" s="54"/>
      <c r="AC197" s="54">
        <v>127000</v>
      </c>
      <c r="AD197" s="275">
        <v>1600596.2</v>
      </c>
      <c r="AE197" s="275"/>
      <c r="AF197" s="275"/>
      <c r="AG197" s="275"/>
      <c r="AH197" s="275">
        <v>418128.14</v>
      </c>
      <c r="AI197" s="275">
        <v>170781.22</v>
      </c>
      <c r="AJ197" s="275">
        <v>0</v>
      </c>
      <c r="AK197" s="275"/>
      <c r="AL197" s="275"/>
      <c r="AM197" s="85">
        <f t="shared" ref="AM197:AM222" si="19">SUM(F197:I197)</f>
        <v>729948.95000000007</v>
      </c>
      <c r="AN197" s="21">
        <f t="shared" ref="AN197:AN222" si="20">SUM(O197:R197)</f>
        <v>21382</v>
      </c>
      <c r="AO197" s="86">
        <f t="shared" ref="AO197:AO222" si="21">AM197-AN197</f>
        <v>708566.95000000007</v>
      </c>
      <c r="AP197" s="24">
        <f t="shared" ref="AP197:AP222" si="22">SUM(W197:AC197)</f>
        <v>1965123.58</v>
      </c>
      <c r="AQ197" s="25">
        <f t="shared" ref="AQ197:AQ222" si="23">SUM(AD197:AL197)</f>
        <v>2189505.56</v>
      </c>
      <c r="AR197" s="16">
        <f t="shared" ref="AR197:AR222" si="24">AP197-AQ197</f>
        <v>-224381.97999999998</v>
      </c>
    </row>
    <row r="198" spans="1:44" ht="15" thickBot="1" x14ac:dyDescent="0.25">
      <c r="A198" s="62" t="s">
        <v>344</v>
      </c>
      <c r="B198" s="62" t="s">
        <v>54</v>
      </c>
      <c r="C198" s="88">
        <v>4760</v>
      </c>
      <c r="D198" s="89" t="s">
        <v>1005</v>
      </c>
      <c r="E198" s="276" t="s">
        <v>1759</v>
      </c>
      <c r="F198" s="280">
        <v>928441.73</v>
      </c>
      <c r="G198" s="280">
        <v>140117.20000000001</v>
      </c>
      <c r="H198" s="280">
        <v>95814.93</v>
      </c>
      <c r="I198" s="280"/>
      <c r="J198" s="276"/>
      <c r="K198" s="276">
        <v>611502.49</v>
      </c>
      <c r="L198" s="276">
        <v>601651.07999999996</v>
      </c>
      <c r="M198" s="276"/>
      <c r="N198" s="276"/>
      <c r="O198" s="281"/>
      <c r="P198" s="281">
        <v>122853.22</v>
      </c>
      <c r="Q198" s="281">
        <v>5000</v>
      </c>
      <c r="R198" s="281">
        <v>514.85</v>
      </c>
      <c r="S198" s="276"/>
      <c r="T198" s="276"/>
      <c r="U198" s="276">
        <v>1750579.01</v>
      </c>
      <c r="V198" s="276">
        <v>433496.95</v>
      </c>
      <c r="W198" s="54">
        <v>1076160.3400000001</v>
      </c>
      <c r="X198" s="54">
        <v>201374</v>
      </c>
      <c r="Y198" s="54">
        <v>1104.51</v>
      </c>
      <c r="Z198" s="54"/>
      <c r="AA198" s="54">
        <v>1263000</v>
      </c>
      <c r="AB198" s="54"/>
      <c r="AC198" s="54">
        <v>109600</v>
      </c>
      <c r="AD198" s="275">
        <v>1654170</v>
      </c>
      <c r="AE198" s="275"/>
      <c r="AF198" s="275">
        <v>6880</v>
      </c>
      <c r="AG198" s="275"/>
      <c r="AH198" s="275">
        <v>841649.68</v>
      </c>
      <c r="AI198" s="275">
        <v>64922.77</v>
      </c>
      <c r="AJ198" s="275"/>
      <c r="AK198" s="275"/>
      <c r="AL198" s="275"/>
      <c r="AM198" s="85">
        <f t="shared" si="19"/>
        <v>1164373.8599999999</v>
      </c>
      <c r="AN198" s="21">
        <f t="shared" si="20"/>
        <v>128368.07</v>
      </c>
      <c r="AO198" s="86">
        <f t="shared" si="21"/>
        <v>1036005.7899999998</v>
      </c>
      <c r="AP198" s="24">
        <f t="shared" si="22"/>
        <v>2651238.85</v>
      </c>
      <c r="AQ198" s="25">
        <f t="shared" si="23"/>
        <v>2567622.4500000002</v>
      </c>
      <c r="AR198" s="16">
        <f t="shared" si="24"/>
        <v>83616.399999999907</v>
      </c>
    </row>
    <row r="199" spans="1:44" ht="15" thickBot="1" x14ac:dyDescent="0.25">
      <c r="A199" s="62" t="s">
        <v>347</v>
      </c>
      <c r="B199" s="62" t="s">
        <v>55</v>
      </c>
      <c r="C199" s="88">
        <v>3288</v>
      </c>
      <c r="D199" s="89" t="s">
        <v>1006</v>
      </c>
      <c r="E199" s="276" t="s">
        <v>1760</v>
      </c>
      <c r="F199" s="280">
        <v>1003985.28</v>
      </c>
      <c r="G199" s="280">
        <v>20380</v>
      </c>
      <c r="H199" s="280">
        <v>92620.3</v>
      </c>
      <c r="I199" s="280">
        <v>7374</v>
      </c>
      <c r="J199" s="276"/>
      <c r="K199" s="276">
        <v>867753.64</v>
      </c>
      <c r="L199" s="276">
        <v>338294.4</v>
      </c>
      <c r="M199" s="276"/>
      <c r="N199" s="276"/>
      <c r="O199" s="281">
        <v>7000</v>
      </c>
      <c r="P199" s="281">
        <v>60019.92</v>
      </c>
      <c r="Q199" s="281">
        <v>7640</v>
      </c>
      <c r="R199" s="281"/>
      <c r="S199" s="276"/>
      <c r="T199" s="276"/>
      <c r="U199" s="276">
        <v>-2067864</v>
      </c>
      <c r="V199" s="276">
        <v>4047651.72</v>
      </c>
      <c r="W199" s="54">
        <v>1025939.02</v>
      </c>
      <c r="X199" s="54">
        <v>151600</v>
      </c>
      <c r="Y199" s="54">
        <v>1370.9</v>
      </c>
      <c r="Z199" s="54"/>
      <c r="AA199" s="54"/>
      <c r="AB199" s="54"/>
      <c r="AC199" s="54"/>
      <c r="AD199" s="275">
        <v>138700</v>
      </c>
      <c r="AE199" s="275"/>
      <c r="AF199" s="275">
        <v>2960</v>
      </c>
      <c r="AG199" s="275">
        <v>2744</v>
      </c>
      <c r="AH199" s="275">
        <v>482741.86</v>
      </c>
      <c r="AI199" s="275">
        <v>247827.08</v>
      </c>
      <c r="AJ199" s="275"/>
      <c r="AK199" s="275"/>
      <c r="AL199" s="275"/>
      <c r="AM199" s="85">
        <f t="shared" si="19"/>
        <v>1124359.58</v>
      </c>
      <c r="AN199" s="21">
        <f t="shared" si="20"/>
        <v>74659.92</v>
      </c>
      <c r="AO199" s="86">
        <f t="shared" si="21"/>
        <v>1049699.6600000001</v>
      </c>
      <c r="AP199" s="24">
        <f t="shared" si="22"/>
        <v>1178909.92</v>
      </c>
      <c r="AQ199" s="25">
        <f t="shared" si="23"/>
        <v>874972.94</v>
      </c>
      <c r="AR199" s="16">
        <f t="shared" si="24"/>
        <v>303936.98</v>
      </c>
    </row>
    <row r="200" spans="1:44" ht="15" thickBot="1" x14ac:dyDescent="0.25">
      <c r="A200" s="62" t="s">
        <v>347</v>
      </c>
      <c r="B200" s="62" t="s">
        <v>55</v>
      </c>
      <c r="C200" s="88">
        <v>2561</v>
      </c>
      <c r="D200" s="89" t="s">
        <v>1007</v>
      </c>
      <c r="E200" s="276" t="s">
        <v>1761</v>
      </c>
      <c r="F200" s="280">
        <v>669462.88</v>
      </c>
      <c r="G200" s="280">
        <v>38800</v>
      </c>
      <c r="H200" s="280">
        <v>47079.75</v>
      </c>
      <c r="I200" s="280">
        <v>0</v>
      </c>
      <c r="J200" s="276"/>
      <c r="K200" s="276">
        <v>900464.88</v>
      </c>
      <c r="L200" s="276">
        <v>261491.65</v>
      </c>
      <c r="M200" s="276"/>
      <c r="N200" s="276"/>
      <c r="O200" s="281">
        <v>3500</v>
      </c>
      <c r="P200" s="281">
        <v>72200.73</v>
      </c>
      <c r="Q200" s="281">
        <v>91358</v>
      </c>
      <c r="R200" s="281"/>
      <c r="S200" s="276"/>
      <c r="T200" s="276"/>
      <c r="U200" s="276">
        <v>901001.63</v>
      </c>
      <c r="V200" s="276">
        <v>769808.6</v>
      </c>
      <c r="W200" s="54">
        <v>969925.86</v>
      </c>
      <c r="X200" s="54"/>
      <c r="Y200" s="54">
        <v>928.19</v>
      </c>
      <c r="Z200" s="54"/>
      <c r="AA200" s="54">
        <v>903451.5</v>
      </c>
      <c r="AB200" s="54"/>
      <c r="AC200" s="54"/>
      <c r="AD200" s="275">
        <v>1135891.5</v>
      </c>
      <c r="AE200" s="275"/>
      <c r="AF200" s="275"/>
      <c r="AG200" s="275">
        <v>1000</v>
      </c>
      <c r="AH200" s="275">
        <v>404470.75</v>
      </c>
      <c r="AI200" s="275">
        <v>136541.1</v>
      </c>
      <c r="AJ200" s="275"/>
      <c r="AK200" s="275"/>
      <c r="AL200" s="275"/>
      <c r="AM200" s="85">
        <f t="shared" si="19"/>
        <v>755342.63</v>
      </c>
      <c r="AN200" s="21">
        <f t="shared" si="20"/>
        <v>167058.72999999998</v>
      </c>
      <c r="AO200" s="86">
        <f t="shared" si="21"/>
        <v>588283.9</v>
      </c>
      <c r="AP200" s="24">
        <f t="shared" si="22"/>
        <v>1874305.5499999998</v>
      </c>
      <c r="AQ200" s="25">
        <f t="shared" si="23"/>
        <v>1677903.35</v>
      </c>
      <c r="AR200" s="16">
        <f t="shared" si="24"/>
        <v>196402.19999999972</v>
      </c>
    </row>
    <row r="201" spans="1:44" ht="15" thickBot="1" x14ac:dyDescent="0.25">
      <c r="A201" s="62" t="s">
        <v>347</v>
      </c>
      <c r="B201" s="62" t="s">
        <v>55</v>
      </c>
      <c r="C201" s="88">
        <v>3118</v>
      </c>
      <c r="D201" s="89" t="s">
        <v>1008</v>
      </c>
      <c r="E201" s="276" t="s">
        <v>1762</v>
      </c>
      <c r="F201" s="280">
        <v>344271.3</v>
      </c>
      <c r="G201" s="280">
        <v>168920.53</v>
      </c>
      <c r="H201" s="280">
        <v>91517.4</v>
      </c>
      <c r="I201" s="280">
        <v>0</v>
      </c>
      <c r="J201" s="276"/>
      <c r="K201" s="276">
        <v>1073524.1299999999</v>
      </c>
      <c r="L201" s="276">
        <v>215491.53</v>
      </c>
      <c r="M201" s="276"/>
      <c r="N201" s="276"/>
      <c r="O201" s="281">
        <v>17260</v>
      </c>
      <c r="P201" s="281">
        <v>46104.19</v>
      </c>
      <c r="Q201" s="281">
        <v>57679</v>
      </c>
      <c r="R201" s="281"/>
      <c r="S201" s="276"/>
      <c r="T201" s="276"/>
      <c r="U201" s="276">
        <v>1838407.9</v>
      </c>
      <c r="V201" s="276"/>
      <c r="W201" s="54">
        <v>1067862.98</v>
      </c>
      <c r="X201" s="54"/>
      <c r="Y201" s="54">
        <v>566.86</v>
      </c>
      <c r="Z201" s="54"/>
      <c r="AA201" s="54">
        <v>920556</v>
      </c>
      <c r="AB201" s="54"/>
      <c r="AC201" s="54"/>
      <c r="AD201" s="275">
        <v>1215176</v>
      </c>
      <c r="AE201" s="275"/>
      <c r="AF201" s="275">
        <v>23616</v>
      </c>
      <c r="AG201" s="275"/>
      <c r="AH201" s="275">
        <v>680611.61</v>
      </c>
      <c r="AI201" s="275">
        <v>121040.43</v>
      </c>
      <c r="AJ201" s="275"/>
      <c r="AK201" s="275"/>
      <c r="AL201" s="275"/>
      <c r="AM201" s="85">
        <f t="shared" si="19"/>
        <v>604709.23</v>
      </c>
      <c r="AN201" s="21">
        <f t="shared" si="20"/>
        <v>121043.19</v>
      </c>
      <c r="AO201" s="86">
        <f t="shared" si="21"/>
        <v>483666.04</v>
      </c>
      <c r="AP201" s="24">
        <f t="shared" si="22"/>
        <v>1988985.84</v>
      </c>
      <c r="AQ201" s="25">
        <f t="shared" si="23"/>
        <v>2040444.0399999998</v>
      </c>
      <c r="AR201" s="16">
        <f t="shared" si="24"/>
        <v>-51458.199999999721</v>
      </c>
    </row>
    <row r="202" spans="1:44" ht="15" thickBot="1" x14ac:dyDescent="0.25">
      <c r="A202" s="62" t="s">
        <v>347</v>
      </c>
      <c r="B202" s="62" t="s">
        <v>55</v>
      </c>
      <c r="C202" s="88">
        <v>1408</v>
      </c>
      <c r="D202" s="89" t="s">
        <v>1009</v>
      </c>
      <c r="E202" s="276" t="s">
        <v>1763</v>
      </c>
      <c r="F202" s="280">
        <v>287863.28000000003</v>
      </c>
      <c r="G202" s="280">
        <v>74253.23</v>
      </c>
      <c r="H202" s="280">
        <v>34293.07</v>
      </c>
      <c r="I202" s="280">
        <v>0</v>
      </c>
      <c r="J202" s="276"/>
      <c r="K202" s="276">
        <v>938415.26</v>
      </c>
      <c r="L202" s="276">
        <v>522404</v>
      </c>
      <c r="M202" s="276"/>
      <c r="N202" s="276"/>
      <c r="O202" s="281">
        <v>3500</v>
      </c>
      <c r="P202" s="281">
        <v>66400</v>
      </c>
      <c r="Q202" s="281"/>
      <c r="R202" s="281"/>
      <c r="S202" s="276"/>
      <c r="T202" s="276"/>
      <c r="U202" s="276">
        <v>-659053.81999999995</v>
      </c>
      <c r="V202" s="276">
        <v>2464354.4300000002</v>
      </c>
      <c r="W202" s="54">
        <v>835408.54</v>
      </c>
      <c r="X202" s="54"/>
      <c r="Y202" s="54">
        <v>439.82</v>
      </c>
      <c r="Z202" s="54"/>
      <c r="AA202" s="54">
        <v>680431.5</v>
      </c>
      <c r="AB202" s="54"/>
      <c r="AC202" s="54">
        <v>156000</v>
      </c>
      <c r="AD202" s="275">
        <v>974581.5</v>
      </c>
      <c r="AE202" s="275"/>
      <c r="AF202" s="275">
        <v>2000</v>
      </c>
      <c r="AG202" s="275">
        <v>6440</v>
      </c>
      <c r="AH202" s="275">
        <v>301930.01</v>
      </c>
      <c r="AI202" s="275">
        <v>283287.12</v>
      </c>
      <c r="AJ202" s="275"/>
      <c r="AK202" s="275"/>
      <c r="AL202" s="275"/>
      <c r="AM202" s="85">
        <f t="shared" si="19"/>
        <v>396409.58</v>
      </c>
      <c r="AN202" s="21">
        <f t="shared" si="20"/>
        <v>69900</v>
      </c>
      <c r="AO202" s="86">
        <f t="shared" si="21"/>
        <v>326509.58</v>
      </c>
      <c r="AP202" s="24">
        <f t="shared" si="22"/>
        <v>1672279.8599999999</v>
      </c>
      <c r="AQ202" s="25">
        <f t="shared" si="23"/>
        <v>1568238.63</v>
      </c>
      <c r="AR202" s="16">
        <f t="shared" si="24"/>
        <v>104041.22999999998</v>
      </c>
    </row>
    <row r="203" spans="1:44" ht="15" thickBot="1" x14ac:dyDescent="0.25">
      <c r="A203" s="62" t="s">
        <v>347</v>
      </c>
      <c r="B203" s="62" t="s">
        <v>55</v>
      </c>
      <c r="C203" s="88">
        <v>1888</v>
      </c>
      <c r="D203" s="89" t="s">
        <v>1010</v>
      </c>
      <c r="E203" s="276" t="s">
        <v>1764</v>
      </c>
      <c r="F203" s="280">
        <v>652736.56000000006</v>
      </c>
      <c r="G203" s="280">
        <v>0</v>
      </c>
      <c r="H203" s="280">
        <v>147554.26999999999</v>
      </c>
      <c r="I203" s="280"/>
      <c r="J203" s="276"/>
      <c r="K203" s="276">
        <v>1424980.02</v>
      </c>
      <c r="L203" s="276">
        <v>371334.82</v>
      </c>
      <c r="M203" s="276"/>
      <c r="N203" s="276"/>
      <c r="O203" s="281">
        <v>44154</v>
      </c>
      <c r="P203" s="281">
        <v>58758</v>
      </c>
      <c r="Q203" s="281"/>
      <c r="R203" s="281"/>
      <c r="S203" s="276"/>
      <c r="T203" s="276"/>
      <c r="U203" s="276">
        <v>1079706.33</v>
      </c>
      <c r="V203" s="276">
        <v>1488605.78</v>
      </c>
      <c r="W203" s="54">
        <v>984429.44</v>
      </c>
      <c r="X203" s="54"/>
      <c r="Y203" s="54">
        <v>881.83</v>
      </c>
      <c r="Z203" s="54"/>
      <c r="AA203" s="54">
        <v>1079289</v>
      </c>
      <c r="AB203" s="54"/>
      <c r="AC203" s="54"/>
      <c r="AD203" s="275">
        <v>1393949</v>
      </c>
      <c r="AE203" s="275"/>
      <c r="AF203" s="275">
        <v>2320</v>
      </c>
      <c r="AG203" s="275">
        <v>2000</v>
      </c>
      <c r="AH203" s="275">
        <v>430308.27</v>
      </c>
      <c r="AI203" s="275">
        <v>282133.44</v>
      </c>
      <c r="AJ203" s="275"/>
      <c r="AK203" s="275"/>
      <c r="AL203" s="275"/>
      <c r="AM203" s="85">
        <f t="shared" si="19"/>
        <v>800290.83000000007</v>
      </c>
      <c r="AN203" s="21">
        <f t="shared" si="20"/>
        <v>102912</v>
      </c>
      <c r="AO203" s="86">
        <f t="shared" si="21"/>
        <v>697378.83000000007</v>
      </c>
      <c r="AP203" s="24">
        <f t="shared" si="22"/>
        <v>2064600.27</v>
      </c>
      <c r="AQ203" s="25">
        <f t="shared" si="23"/>
        <v>2110710.71</v>
      </c>
      <c r="AR203" s="16">
        <f t="shared" si="24"/>
        <v>-46110.439999999944</v>
      </c>
    </row>
    <row r="204" spans="1:44" ht="15" thickBot="1" x14ac:dyDescent="0.25">
      <c r="A204" s="62" t="s">
        <v>347</v>
      </c>
      <c r="B204" s="62" t="s">
        <v>55</v>
      </c>
      <c r="C204" s="88">
        <v>1058</v>
      </c>
      <c r="D204" s="89" t="s">
        <v>1011</v>
      </c>
      <c r="E204" s="276" t="s">
        <v>1765</v>
      </c>
      <c r="F204" s="280">
        <v>470492.03</v>
      </c>
      <c r="G204" s="280">
        <v>11000</v>
      </c>
      <c r="H204" s="280">
        <v>10005.35</v>
      </c>
      <c r="I204" s="280">
        <v>0</v>
      </c>
      <c r="J204" s="276"/>
      <c r="K204" s="276">
        <v>293928.49</v>
      </c>
      <c r="L204" s="276">
        <v>178388.89</v>
      </c>
      <c r="M204" s="276"/>
      <c r="N204" s="276"/>
      <c r="O204" s="281">
        <v>44070</v>
      </c>
      <c r="P204" s="281">
        <v>17648</v>
      </c>
      <c r="Q204" s="281">
        <v>400</v>
      </c>
      <c r="R204" s="281"/>
      <c r="S204" s="276"/>
      <c r="T204" s="276"/>
      <c r="U204" s="276">
        <v>-1590022.93</v>
      </c>
      <c r="V204" s="276">
        <v>2328715.77</v>
      </c>
      <c r="W204" s="54">
        <v>691713.05</v>
      </c>
      <c r="X204" s="54">
        <v>56600</v>
      </c>
      <c r="Y204" s="54">
        <v>430.87</v>
      </c>
      <c r="Z204" s="54"/>
      <c r="AA204" s="54">
        <v>851161.5</v>
      </c>
      <c r="AB204" s="54"/>
      <c r="AC204" s="54"/>
      <c r="AD204" s="275">
        <v>939221.5</v>
      </c>
      <c r="AE204" s="275"/>
      <c r="AF204" s="275">
        <v>15570</v>
      </c>
      <c r="AG204" s="275"/>
      <c r="AH204" s="275">
        <v>264831.75</v>
      </c>
      <c r="AI204" s="275">
        <v>148835.25</v>
      </c>
      <c r="AJ204" s="275"/>
      <c r="AK204" s="275"/>
      <c r="AL204" s="275"/>
      <c r="AM204" s="85">
        <f t="shared" si="19"/>
        <v>491497.38</v>
      </c>
      <c r="AN204" s="21">
        <f t="shared" si="20"/>
        <v>62118</v>
      </c>
      <c r="AO204" s="86">
        <f t="shared" si="21"/>
        <v>429379.38</v>
      </c>
      <c r="AP204" s="24">
        <f t="shared" si="22"/>
        <v>1599905.42</v>
      </c>
      <c r="AQ204" s="25">
        <f t="shared" si="23"/>
        <v>1368458.5</v>
      </c>
      <c r="AR204" s="16">
        <f t="shared" si="24"/>
        <v>231446.91999999993</v>
      </c>
    </row>
    <row r="205" spans="1:44" ht="15" thickBot="1" x14ac:dyDescent="0.25">
      <c r="A205" s="62" t="s">
        <v>347</v>
      </c>
      <c r="B205" s="62" t="s">
        <v>55</v>
      </c>
      <c r="C205" s="88">
        <v>3487</v>
      </c>
      <c r="D205" s="89" t="s">
        <v>1012</v>
      </c>
      <c r="E205" s="276" t="s">
        <v>1766</v>
      </c>
      <c r="F205" s="280">
        <v>977699.8</v>
      </c>
      <c r="G205" s="280">
        <v>1892.49</v>
      </c>
      <c r="H205" s="280">
        <v>162801.82</v>
      </c>
      <c r="I205" s="280">
        <v>0</v>
      </c>
      <c r="J205" s="276"/>
      <c r="K205" s="276">
        <v>2304112.0099999998</v>
      </c>
      <c r="L205" s="276">
        <v>482984.61</v>
      </c>
      <c r="M205" s="276"/>
      <c r="N205" s="276"/>
      <c r="O205" s="281">
        <v>13500</v>
      </c>
      <c r="P205" s="281">
        <v>459580</v>
      </c>
      <c r="Q205" s="281"/>
      <c r="R205" s="281"/>
      <c r="S205" s="276"/>
      <c r="T205" s="276"/>
      <c r="U205" s="276">
        <v>-657039.79</v>
      </c>
      <c r="V205" s="276">
        <v>4119895.74</v>
      </c>
      <c r="W205" s="54">
        <v>1086647.75</v>
      </c>
      <c r="X205" s="54">
        <v>172237</v>
      </c>
      <c r="Y205" s="54">
        <v>1760.77</v>
      </c>
      <c r="Z205" s="54"/>
      <c r="AA205" s="54">
        <v>1176444</v>
      </c>
      <c r="AB205" s="54"/>
      <c r="AC205" s="54"/>
      <c r="AD205" s="275">
        <v>1666806</v>
      </c>
      <c r="AE205" s="275"/>
      <c r="AF205" s="275">
        <v>21660</v>
      </c>
      <c r="AG205" s="275"/>
      <c r="AH205" s="275">
        <v>591043.43000000005</v>
      </c>
      <c r="AI205" s="275">
        <v>124389.31</v>
      </c>
      <c r="AJ205" s="275"/>
      <c r="AK205" s="275"/>
      <c r="AL205" s="275"/>
      <c r="AM205" s="85">
        <f t="shared" si="19"/>
        <v>1142394.1100000001</v>
      </c>
      <c r="AN205" s="21">
        <f t="shared" si="20"/>
        <v>473080</v>
      </c>
      <c r="AO205" s="86">
        <f t="shared" si="21"/>
        <v>669314.1100000001</v>
      </c>
      <c r="AP205" s="24">
        <f t="shared" si="22"/>
        <v>2437089.52</v>
      </c>
      <c r="AQ205" s="25">
        <f t="shared" si="23"/>
        <v>2403898.7400000002</v>
      </c>
      <c r="AR205" s="16">
        <f t="shared" si="24"/>
        <v>33190.779999999795</v>
      </c>
    </row>
    <row r="206" spans="1:44" ht="15" thickBot="1" x14ac:dyDescent="0.25">
      <c r="A206" s="62" t="s">
        <v>347</v>
      </c>
      <c r="B206" s="62" t="s">
        <v>55</v>
      </c>
      <c r="C206" s="88">
        <v>2685</v>
      </c>
      <c r="D206" s="89" t="s">
        <v>1013</v>
      </c>
      <c r="E206" s="276" t="s">
        <v>1790</v>
      </c>
      <c r="F206" s="280">
        <v>862682.21</v>
      </c>
      <c r="G206" s="280">
        <v>63587.26</v>
      </c>
      <c r="H206" s="280">
        <v>60856.85</v>
      </c>
      <c r="I206" s="280"/>
      <c r="J206" s="276"/>
      <c r="K206" s="276">
        <v>761711.46</v>
      </c>
      <c r="L206" s="276">
        <v>109090.99</v>
      </c>
      <c r="M206" s="276"/>
      <c r="N206" s="276"/>
      <c r="O206" s="281">
        <v>13600</v>
      </c>
      <c r="P206" s="281">
        <v>12048.21</v>
      </c>
      <c r="Q206" s="281"/>
      <c r="R206" s="281"/>
      <c r="S206" s="276"/>
      <c r="T206" s="276"/>
      <c r="U206" s="276">
        <v>-1394765</v>
      </c>
      <c r="V206" s="276">
        <v>2992215.82</v>
      </c>
      <c r="W206" s="54">
        <v>853003.14</v>
      </c>
      <c r="X206" s="54">
        <v>209355</v>
      </c>
      <c r="Y206" s="54"/>
      <c r="Z206" s="54"/>
      <c r="AA206" s="54">
        <v>1043461</v>
      </c>
      <c r="AB206" s="54"/>
      <c r="AC206" s="54">
        <v>70030</v>
      </c>
      <c r="AD206" s="275">
        <v>1207171</v>
      </c>
      <c r="AE206" s="275"/>
      <c r="AF206" s="275">
        <v>9600</v>
      </c>
      <c r="AG206" s="275">
        <v>17456</v>
      </c>
      <c r="AH206" s="275">
        <v>496878.22</v>
      </c>
      <c r="AI206" s="275">
        <v>201709.18</v>
      </c>
      <c r="AJ206" s="275"/>
      <c r="AK206" s="275"/>
      <c r="AL206" s="275"/>
      <c r="AM206" s="85">
        <f t="shared" si="19"/>
        <v>987126.32</v>
      </c>
      <c r="AN206" s="21">
        <f t="shared" si="20"/>
        <v>25648.21</v>
      </c>
      <c r="AO206" s="86">
        <f t="shared" si="21"/>
        <v>961478.11</v>
      </c>
      <c r="AP206" s="24">
        <f t="shared" si="22"/>
        <v>2175849.14</v>
      </c>
      <c r="AQ206" s="25">
        <f t="shared" si="23"/>
        <v>1932814.4</v>
      </c>
      <c r="AR206" s="16">
        <f t="shared" si="24"/>
        <v>243034.74000000022</v>
      </c>
    </row>
    <row r="207" spans="1:44" s="75" customFormat="1" ht="15" thickBot="1" x14ac:dyDescent="0.25">
      <c r="A207" s="272" t="s">
        <v>347</v>
      </c>
      <c r="B207" s="272" t="s">
        <v>55</v>
      </c>
      <c r="C207" s="109">
        <v>996</v>
      </c>
      <c r="D207" s="110" t="s">
        <v>1014</v>
      </c>
      <c r="E207" s="276" t="s">
        <v>1801</v>
      </c>
      <c r="F207" s="280">
        <v>244715.54</v>
      </c>
      <c r="G207" s="280">
        <v>15400</v>
      </c>
      <c r="H207" s="280">
        <v>41539.269999999997</v>
      </c>
      <c r="I207" s="280"/>
      <c r="J207" s="276"/>
      <c r="K207" s="276">
        <v>1333145.3600000001</v>
      </c>
      <c r="L207" s="276">
        <v>227897.19</v>
      </c>
      <c r="M207" s="276"/>
      <c r="N207" s="276"/>
      <c r="O207" s="281">
        <v>0</v>
      </c>
      <c r="P207" s="281">
        <v>16796</v>
      </c>
      <c r="Q207" s="281"/>
      <c r="R207" s="281"/>
      <c r="S207" s="276"/>
      <c r="T207" s="276"/>
      <c r="U207" s="276">
        <v>1010547.35</v>
      </c>
      <c r="V207" s="276">
        <v>889745.48</v>
      </c>
      <c r="W207" s="54">
        <v>567175.74</v>
      </c>
      <c r="X207" s="54"/>
      <c r="Y207" s="54">
        <v>442.28</v>
      </c>
      <c r="Z207" s="54"/>
      <c r="AA207" s="54"/>
      <c r="AB207" s="54"/>
      <c r="AC207" s="54"/>
      <c r="AD207" s="275">
        <v>148410</v>
      </c>
      <c r="AE207" s="275"/>
      <c r="AF207" s="275"/>
      <c r="AG207" s="275"/>
      <c r="AH207" s="275">
        <v>349835.56</v>
      </c>
      <c r="AI207" s="275">
        <v>120271.93</v>
      </c>
      <c r="AJ207" s="275"/>
      <c r="AK207" s="275"/>
      <c r="AL207" s="275"/>
      <c r="AM207" s="85">
        <f t="shared" si="19"/>
        <v>301654.81</v>
      </c>
      <c r="AN207" s="21">
        <f t="shared" si="20"/>
        <v>16796</v>
      </c>
      <c r="AO207" s="86">
        <f t="shared" si="21"/>
        <v>284858.81</v>
      </c>
      <c r="AP207" s="24">
        <f t="shared" si="22"/>
        <v>567618.02</v>
      </c>
      <c r="AQ207" s="25">
        <f t="shared" si="23"/>
        <v>618517.49</v>
      </c>
      <c r="AR207" s="111">
        <f t="shared" si="24"/>
        <v>-50899.469999999972</v>
      </c>
    </row>
    <row r="208" spans="1:44" ht="15" thickBot="1" x14ac:dyDescent="0.25">
      <c r="A208" s="62" t="s">
        <v>41</v>
      </c>
      <c r="B208" s="62" t="s">
        <v>42</v>
      </c>
      <c r="C208" s="88">
        <v>3443</v>
      </c>
      <c r="D208" s="89" t="s">
        <v>1015</v>
      </c>
      <c r="E208" s="276" t="s">
        <v>1767</v>
      </c>
      <c r="F208" s="280">
        <v>709766.49</v>
      </c>
      <c r="G208" s="280">
        <v>21700</v>
      </c>
      <c r="H208" s="280">
        <v>62086.48</v>
      </c>
      <c r="I208" s="280"/>
      <c r="J208" s="276"/>
      <c r="K208" s="276">
        <v>1907080.53</v>
      </c>
      <c r="L208" s="276">
        <v>402337.28000000003</v>
      </c>
      <c r="M208" s="276"/>
      <c r="N208" s="276"/>
      <c r="O208" s="281"/>
      <c r="P208" s="281">
        <v>52601.29</v>
      </c>
      <c r="Q208" s="281">
        <v>126504.38</v>
      </c>
      <c r="R208" s="281"/>
      <c r="S208" s="276"/>
      <c r="T208" s="276"/>
      <c r="U208" s="276">
        <v>31725</v>
      </c>
      <c r="V208" s="276">
        <v>574807.30000000005</v>
      </c>
      <c r="W208" s="54">
        <v>955789.29</v>
      </c>
      <c r="X208" s="54"/>
      <c r="Y208" s="54">
        <v>899.55</v>
      </c>
      <c r="Z208" s="54"/>
      <c r="AA208" s="54">
        <v>1604880</v>
      </c>
      <c r="AB208" s="54"/>
      <c r="AC208" s="54">
        <v>159550</v>
      </c>
      <c r="AD208" s="275">
        <v>1809229</v>
      </c>
      <c r="AE208" s="275"/>
      <c r="AF208" s="275"/>
      <c r="AG208" s="275"/>
      <c r="AH208" s="275">
        <v>562103.77</v>
      </c>
      <c r="AI208" s="275">
        <v>241695.32</v>
      </c>
      <c r="AJ208" s="275"/>
      <c r="AK208" s="275"/>
      <c r="AL208" s="275"/>
      <c r="AM208" s="85">
        <f t="shared" si="19"/>
        <v>793552.97</v>
      </c>
      <c r="AN208" s="21">
        <f t="shared" si="20"/>
        <v>179105.67</v>
      </c>
      <c r="AO208" s="86">
        <f t="shared" si="21"/>
        <v>614447.29999999993</v>
      </c>
      <c r="AP208" s="24">
        <f t="shared" si="22"/>
        <v>2721118.84</v>
      </c>
      <c r="AQ208" s="25">
        <f t="shared" si="23"/>
        <v>2613028.09</v>
      </c>
      <c r="AR208" s="16">
        <f t="shared" si="24"/>
        <v>108090.75</v>
      </c>
    </row>
    <row r="209" spans="1:44" ht="15" thickBot="1" x14ac:dyDescent="0.25">
      <c r="A209" s="62" t="s">
        <v>41</v>
      </c>
      <c r="B209" s="62" t="s">
        <v>42</v>
      </c>
      <c r="C209" s="88">
        <v>2891</v>
      </c>
      <c r="D209" s="89" t="s">
        <v>1016</v>
      </c>
      <c r="E209" s="276" t="s">
        <v>1768</v>
      </c>
      <c r="F209" s="280">
        <v>223922.92</v>
      </c>
      <c r="G209" s="280">
        <v>36242</v>
      </c>
      <c r="H209" s="280">
        <v>163716.95000000001</v>
      </c>
      <c r="I209" s="280"/>
      <c r="J209" s="276"/>
      <c r="K209" s="276">
        <v>-877911</v>
      </c>
      <c r="L209" s="276">
        <v>-118530.41</v>
      </c>
      <c r="M209" s="276"/>
      <c r="N209" s="276"/>
      <c r="O209" s="281">
        <v>20208</v>
      </c>
      <c r="P209" s="281">
        <v>65934.77</v>
      </c>
      <c r="Q209" s="281">
        <v>30280</v>
      </c>
      <c r="R209" s="281"/>
      <c r="S209" s="276"/>
      <c r="T209" s="276"/>
      <c r="U209" s="276">
        <v>1930</v>
      </c>
      <c r="V209" s="276">
        <v>2085517.75</v>
      </c>
      <c r="W209" s="54">
        <v>976645.58</v>
      </c>
      <c r="X209" s="54"/>
      <c r="Y209" s="54">
        <v>204.18</v>
      </c>
      <c r="Z209" s="54"/>
      <c r="AA209" s="54"/>
      <c r="AB209" s="54"/>
      <c r="AC209" s="54">
        <v>85010</v>
      </c>
      <c r="AD209" s="275">
        <v>502714</v>
      </c>
      <c r="AE209" s="275"/>
      <c r="AF209" s="275"/>
      <c r="AG209" s="275"/>
      <c r="AH209" s="275">
        <v>310974.05</v>
      </c>
      <c r="AI209" s="275">
        <v>197179.92</v>
      </c>
      <c r="AJ209" s="275"/>
      <c r="AK209" s="275"/>
      <c r="AL209" s="275"/>
      <c r="AM209" s="85">
        <f t="shared" si="19"/>
        <v>423881.87</v>
      </c>
      <c r="AN209" s="21">
        <f t="shared" si="20"/>
        <v>116422.77</v>
      </c>
      <c r="AO209" s="86">
        <f t="shared" si="21"/>
        <v>307459.09999999998</v>
      </c>
      <c r="AP209" s="24">
        <f t="shared" si="22"/>
        <v>1061859.76</v>
      </c>
      <c r="AQ209" s="25">
        <f t="shared" si="23"/>
        <v>1010867.9700000001</v>
      </c>
      <c r="AR209" s="16">
        <f t="shared" si="24"/>
        <v>50991.789999999921</v>
      </c>
    </row>
    <row r="210" spans="1:44" ht="15" thickBot="1" x14ac:dyDescent="0.25">
      <c r="A210" s="62" t="s">
        <v>41</v>
      </c>
      <c r="B210" s="62" t="s">
        <v>42</v>
      </c>
      <c r="C210" s="88">
        <v>5426</v>
      </c>
      <c r="D210" s="89" t="s">
        <v>1017</v>
      </c>
      <c r="E210" s="276" t="s">
        <v>1769</v>
      </c>
      <c r="F210" s="280">
        <v>954693.3</v>
      </c>
      <c r="G210" s="280">
        <v>77900</v>
      </c>
      <c r="H210" s="280">
        <v>144399.06</v>
      </c>
      <c r="I210" s="280"/>
      <c r="J210" s="276"/>
      <c r="K210" s="276">
        <v>925841.6</v>
      </c>
      <c r="L210" s="276">
        <v>561540.04</v>
      </c>
      <c r="M210" s="276"/>
      <c r="N210" s="276"/>
      <c r="O210" s="281">
        <v>1000</v>
      </c>
      <c r="P210" s="281">
        <v>180955</v>
      </c>
      <c r="Q210" s="281"/>
      <c r="R210" s="281"/>
      <c r="S210" s="276">
        <v>133290</v>
      </c>
      <c r="T210" s="276"/>
      <c r="U210" s="276"/>
      <c r="V210" s="276">
        <v>2982894.62</v>
      </c>
      <c r="W210" s="54">
        <v>1571267.85</v>
      </c>
      <c r="X210" s="54"/>
      <c r="Y210" s="54">
        <v>1309.21</v>
      </c>
      <c r="Z210" s="54"/>
      <c r="AA210" s="54">
        <v>1515585.6</v>
      </c>
      <c r="AB210" s="54"/>
      <c r="AC210" s="54">
        <v>15000</v>
      </c>
      <c r="AD210" s="275">
        <v>1956465.6</v>
      </c>
      <c r="AE210" s="275"/>
      <c r="AF210" s="275"/>
      <c r="AG210" s="275"/>
      <c r="AH210" s="275">
        <v>777482.06</v>
      </c>
      <c r="AI210" s="275">
        <v>195339.96</v>
      </c>
      <c r="AJ210" s="275"/>
      <c r="AK210" s="275"/>
      <c r="AL210" s="275"/>
      <c r="AM210" s="85">
        <f t="shared" si="19"/>
        <v>1176992.3600000001</v>
      </c>
      <c r="AN210" s="21">
        <f t="shared" si="20"/>
        <v>181955</v>
      </c>
      <c r="AO210" s="86">
        <f t="shared" si="21"/>
        <v>995037.3600000001</v>
      </c>
      <c r="AP210" s="24">
        <f t="shared" si="22"/>
        <v>3103162.66</v>
      </c>
      <c r="AQ210" s="25">
        <f t="shared" si="23"/>
        <v>2929287.62</v>
      </c>
      <c r="AR210" s="16">
        <f t="shared" si="24"/>
        <v>173875.04000000004</v>
      </c>
    </row>
    <row r="211" spans="1:44" ht="15" thickBot="1" x14ac:dyDescent="0.25">
      <c r="A211" s="62" t="s">
        <v>41</v>
      </c>
      <c r="B211" s="62" t="s">
        <v>42</v>
      </c>
      <c r="C211" s="88">
        <v>3183</v>
      </c>
      <c r="D211" s="89" t="s">
        <v>1018</v>
      </c>
      <c r="E211" s="276" t="s">
        <v>1793</v>
      </c>
      <c r="F211" s="280">
        <v>429987.08</v>
      </c>
      <c r="G211" s="280">
        <v>56355</v>
      </c>
      <c r="H211" s="280">
        <v>36018.81</v>
      </c>
      <c r="I211" s="280"/>
      <c r="J211" s="276"/>
      <c r="K211" s="276">
        <v>2134044.36</v>
      </c>
      <c r="L211" s="276">
        <v>230708.02</v>
      </c>
      <c r="M211" s="276"/>
      <c r="N211" s="276"/>
      <c r="O211" s="281">
        <v>0</v>
      </c>
      <c r="P211" s="281">
        <v>87099.14</v>
      </c>
      <c r="Q211" s="281">
        <v>63819.38</v>
      </c>
      <c r="R211" s="281"/>
      <c r="S211" s="276"/>
      <c r="T211" s="276"/>
      <c r="U211" s="276">
        <v>38443</v>
      </c>
      <c r="V211" s="276">
        <v>2454994.11</v>
      </c>
      <c r="W211" s="54">
        <v>740722.24</v>
      </c>
      <c r="X211" s="54"/>
      <c r="Y211" s="54">
        <v>636.76</v>
      </c>
      <c r="Z211" s="54"/>
      <c r="AA211" s="54">
        <v>570060</v>
      </c>
      <c r="AB211" s="54"/>
      <c r="AC211" s="54">
        <v>112050</v>
      </c>
      <c r="AD211" s="275">
        <v>831540</v>
      </c>
      <c r="AE211" s="275"/>
      <c r="AF211" s="275"/>
      <c r="AG211" s="275"/>
      <c r="AH211" s="275">
        <v>533984.07999999996</v>
      </c>
      <c r="AI211" s="275">
        <v>212308.04</v>
      </c>
      <c r="AJ211" s="275"/>
      <c r="AK211" s="275"/>
      <c r="AL211" s="275"/>
      <c r="AM211" s="85">
        <f t="shared" si="19"/>
        <v>522360.89</v>
      </c>
      <c r="AN211" s="21">
        <f t="shared" si="20"/>
        <v>150918.51999999999</v>
      </c>
      <c r="AO211" s="86">
        <f t="shared" si="21"/>
        <v>371442.37</v>
      </c>
      <c r="AP211" s="24">
        <f t="shared" si="22"/>
        <v>1423469</v>
      </c>
      <c r="AQ211" s="25">
        <f t="shared" si="23"/>
        <v>1577832.12</v>
      </c>
      <c r="AR211" s="16">
        <f t="shared" si="24"/>
        <v>-154363.12000000011</v>
      </c>
    </row>
    <row r="212" spans="1:44" ht="15" thickBot="1" x14ac:dyDescent="0.25">
      <c r="A212" s="62" t="s">
        <v>356</v>
      </c>
      <c r="B212" s="62" t="s">
        <v>56</v>
      </c>
      <c r="C212" s="88">
        <v>3850</v>
      </c>
      <c r="D212" s="89" t="s">
        <v>1019</v>
      </c>
      <c r="E212" s="276" t="s">
        <v>1770</v>
      </c>
      <c r="F212" s="280">
        <v>1384159.14</v>
      </c>
      <c r="G212" s="280">
        <v>103301.97</v>
      </c>
      <c r="H212" s="280">
        <v>145679.87</v>
      </c>
      <c r="I212" s="280"/>
      <c r="J212" s="276"/>
      <c r="K212" s="276">
        <v>1553472</v>
      </c>
      <c r="L212" s="276">
        <v>404785.86</v>
      </c>
      <c r="M212" s="276"/>
      <c r="N212" s="276"/>
      <c r="O212" s="281">
        <v>20700</v>
      </c>
      <c r="P212" s="281">
        <v>42518.37</v>
      </c>
      <c r="Q212" s="281"/>
      <c r="R212" s="281">
        <v>15</v>
      </c>
      <c r="S212" s="276"/>
      <c r="T212" s="276"/>
      <c r="U212" s="276">
        <v>3308851.32</v>
      </c>
      <c r="V212" s="276"/>
      <c r="W212" s="54">
        <v>1406396.4</v>
      </c>
      <c r="X212" s="54"/>
      <c r="Y212" s="54">
        <v>2213.48</v>
      </c>
      <c r="Z212" s="54"/>
      <c r="AA212" s="54">
        <v>1079990</v>
      </c>
      <c r="AB212" s="54"/>
      <c r="AC212" s="54">
        <v>126000</v>
      </c>
      <c r="AD212" s="275">
        <v>1488980</v>
      </c>
      <c r="AE212" s="275"/>
      <c r="AF212" s="275">
        <v>9240</v>
      </c>
      <c r="AG212" s="275"/>
      <c r="AH212" s="275">
        <v>662850.73</v>
      </c>
      <c r="AI212" s="275">
        <v>178652.45</v>
      </c>
      <c r="AJ212" s="275">
        <v>40820.550000000003</v>
      </c>
      <c r="AK212" s="275"/>
      <c r="AL212" s="275"/>
      <c r="AM212" s="85">
        <f t="shared" si="19"/>
        <v>1633140.98</v>
      </c>
      <c r="AN212" s="21">
        <f t="shared" si="20"/>
        <v>63233.37</v>
      </c>
      <c r="AO212" s="86">
        <f t="shared" si="21"/>
        <v>1569907.6099999999</v>
      </c>
      <c r="AP212" s="24">
        <f t="shared" si="22"/>
        <v>2614599.88</v>
      </c>
      <c r="AQ212" s="25">
        <f t="shared" si="23"/>
        <v>2380543.73</v>
      </c>
      <c r="AR212" s="16">
        <f t="shared" si="24"/>
        <v>234056.14999999991</v>
      </c>
    </row>
    <row r="213" spans="1:44" ht="15" thickBot="1" x14ac:dyDescent="0.25">
      <c r="A213" s="62" t="s">
        <v>356</v>
      </c>
      <c r="B213" s="62" t="s">
        <v>56</v>
      </c>
      <c r="C213" s="88">
        <v>3381</v>
      </c>
      <c r="D213" s="89" t="s">
        <v>1020</v>
      </c>
      <c r="E213" s="276" t="s">
        <v>1771</v>
      </c>
      <c r="F213" s="280">
        <v>722722.86</v>
      </c>
      <c r="G213" s="280">
        <v>44024</v>
      </c>
      <c r="H213" s="280">
        <v>172897.19</v>
      </c>
      <c r="I213" s="280"/>
      <c r="J213" s="276"/>
      <c r="K213" s="276">
        <v>708806</v>
      </c>
      <c r="L213" s="276">
        <v>467400.18</v>
      </c>
      <c r="M213" s="276"/>
      <c r="N213" s="276"/>
      <c r="O213" s="281"/>
      <c r="P213" s="281">
        <v>93450</v>
      </c>
      <c r="Q213" s="281"/>
      <c r="R213" s="281">
        <v>183.92</v>
      </c>
      <c r="S213" s="276"/>
      <c r="T213" s="276"/>
      <c r="U213" s="276">
        <v>1988245.32</v>
      </c>
      <c r="V213" s="276"/>
      <c r="W213" s="54">
        <v>537048.81999999995</v>
      </c>
      <c r="X213" s="54">
        <v>100600</v>
      </c>
      <c r="Y213" s="54">
        <v>954.76</v>
      </c>
      <c r="Z213" s="54"/>
      <c r="AA213" s="54">
        <v>826200</v>
      </c>
      <c r="AB213" s="54"/>
      <c r="AC213" s="54">
        <v>654917.81999999995</v>
      </c>
      <c r="AD213" s="275">
        <v>1145910</v>
      </c>
      <c r="AE213" s="275"/>
      <c r="AF213" s="275"/>
      <c r="AG213" s="275"/>
      <c r="AH213" s="275">
        <v>548807.59</v>
      </c>
      <c r="AI213" s="275">
        <v>118610.82</v>
      </c>
      <c r="AJ213" s="275">
        <v>6780</v>
      </c>
      <c r="AK213" s="275"/>
      <c r="AL213" s="275">
        <v>740</v>
      </c>
      <c r="AM213" s="85">
        <f t="shared" si="19"/>
        <v>939644.05</v>
      </c>
      <c r="AN213" s="21">
        <f t="shared" si="20"/>
        <v>93633.919999999998</v>
      </c>
      <c r="AO213" s="86">
        <f t="shared" si="21"/>
        <v>846010.13</v>
      </c>
      <c r="AP213" s="24">
        <f t="shared" si="22"/>
        <v>2119721.4</v>
      </c>
      <c r="AQ213" s="25">
        <f t="shared" si="23"/>
        <v>1820848.41</v>
      </c>
      <c r="AR213" s="16">
        <f t="shared" si="24"/>
        <v>298872.99</v>
      </c>
    </row>
    <row r="214" spans="1:44" ht="15" thickBot="1" x14ac:dyDescent="0.25">
      <c r="A214" s="62" t="s">
        <v>356</v>
      </c>
      <c r="B214" s="62" t="s">
        <v>56</v>
      </c>
      <c r="C214" s="88">
        <v>2640</v>
      </c>
      <c r="D214" s="89" t="s">
        <v>1021</v>
      </c>
      <c r="E214" s="276" t="s">
        <v>1772</v>
      </c>
      <c r="F214" s="280">
        <v>849557.46</v>
      </c>
      <c r="G214" s="280">
        <v>165286.5</v>
      </c>
      <c r="H214" s="280">
        <v>28437.05</v>
      </c>
      <c r="I214" s="280"/>
      <c r="J214" s="276"/>
      <c r="K214" s="276">
        <v>2020697.64</v>
      </c>
      <c r="L214" s="276">
        <v>103206.51</v>
      </c>
      <c r="M214" s="276"/>
      <c r="N214" s="276"/>
      <c r="O214" s="281">
        <v>3800</v>
      </c>
      <c r="P214" s="281">
        <v>112361.56</v>
      </c>
      <c r="Q214" s="281"/>
      <c r="R214" s="281"/>
      <c r="S214" s="276"/>
      <c r="T214" s="276"/>
      <c r="U214" s="276">
        <v>2866748.98</v>
      </c>
      <c r="V214" s="276"/>
      <c r="W214" s="54">
        <v>1042925.66</v>
      </c>
      <c r="X214" s="54">
        <v>95000</v>
      </c>
      <c r="Y214" s="54">
        <v>1262.33</v>
      </c>
      <c r="Z214" s="54"/>
      <c r="AA214" s="54">
        <v>709920</v>
      </c>
      <c r="AB214" s="54"/>
      <c r="AC214" s="54">
        <v>115000</v>
      </c>
      <c r="AD214" s="275">
        <v>1055209</v>
      </c>
      <c r="AE214" s="275"/>
      <c r="AF214" s="275">
        <v>21130</v>
      </c>
      <c r="AG214" s="275">
        <v>550</v>
      </c>
      <c r="AH214" s="275">
        <v>522264.33</v>
      </c>
      <c r="AI214" s="275">
        <v>143923.54</v>
      </c>
      <c r="AJ214" s="275">
        <v>13803.5</v>
      </c>
      <c r="AK214" s="275"/>
      <c r="AL214" s="275"/>
      <c r="AM214" s="85">
        <f t="shared" si="19"/>
        <v>1043281.01</v>
      </c>
      <c r="AN214" s="21">
        <f t="shared" si="20"/>
        <v>116161.56</v>
      </c>
      <c r="AO214" s="86">
        <f t="shared" si="21"/>
        <v>927119.45</v>
      </c>
      <c r="AP214" s="24">
        <f t="shared" si="22"/>
        <v>1964107.9900000002</v>
      </c>
      <c r="AQ214" s="25">
        <f t="shared" si="23"/>
        <v>1756880.37</v>
      </c>
      <c r="AR214" s="16">
        <f t="shared" si="24"/>
        <v>207227.62000000011</v>
      </c>
    </row>
    <row r="215" spans="1:44" ht="15" thickBot="1" x14ac:dyDescent="0.25">
      <c r="A215" s="62" t="s">
        <v>356</v>
      </c>
      <c r="B215" s="62" t="s">
        <v>56</v>
      </c>
      <c r="C215" s="88">
        <v>5792</v>
      </c>
      <c r="D215" s="89" t="s">
        <v>1022</v>
      </c>
      <c r="E215" s="276" t="s">
        <v>1773</v>
      </c>
      <c r="F215" s="280">
        <v>1528456.24</v>
      </c>
      <c r="G215" s="280">
        <v>42636.639999999999</v>
      </c>
      <c r="H215" s="280">
        <v>164485.92000000001</v>
      </c>
      <c r="I215" s="280"/>
      <c r="J215" s="276"/>
      <c r="K215" s="276">
        <v>1965790.56</v>
      </c>
      <c r="L215" s="276">
        <v>1019634.24</v>
      </c>
      <c r="M215" s="276"/>
      <c r="N215" s="276"/>
      <c r="O215" s="281">
        <v>4000</v>
      </c>
      <c r="P215" s="281">
        <v>54470.52</v>
      </c>
      <c r="Q215" s="281"/>
      <c r="R215" s="281"/>
      <c r="S215" s="276"/>
      <c r="T215" s="276"/>
      <c r="U215" s="276"/>
      <c r="V215" s="276">
        <v>5050758.04</v>
      </c>
      <c r="W215" s="54">
        <v>2023042.08</v>
      </c>
      <c r="X215" s="54">
        <v>100000</v>
      </c>
      <c r="Y215" s="54">
        <v>2638.8</v>
      </c>
      <c r="Z215" s="54"/>
      <c r="AA215" s="54">
        <v>1454940</v>
      </c>
      <c r="AB215" s="54"/>
      <c r="AC215" s="54">
        <v>232621.39</v>
      </c>
      <c r="AD215" s="275">
        <v>2173290</v>
      </c>
      <c r="AE215" s="275"/>
      <c r="AF215" s="275"/>
      <c r="AG215" s="275">
        <v>21354</v>
      </c>
      <c r="AH215" s="275">
        <v>1259674.6499999999</v>
      </c>
      <c r="AI215" s="275">
        <v>287533.7</v>
      </c>
      <c r="AJ215" s="275">
        <v>39484.85</v>
      </c>
      <c r="AK215" s="275"/>
      <c r="AL215" s="275">
        <v>3590</v>
      </c>
      <c r="AM215" s="85">
        <f t="shared" si="19"/>
        <v>1735578.7999999998</v>
      </c>
      <c r="AN215" s="21">
        <f t="shared" si="20"/>
        <v>58470.52</v>
      </c>
      <c r="AO215" s="86">
        <f t="shared" si="21"/>
        <v>1677108.2799999998</v>
      </c>
      <c r="AP215" s="24">
        <f t="shared" si="22"/>
        <v>3813242.27</v>
      </c>
      <c r="AQ215" s="25">
        <f t="shared" si="23"/>
        <v>3784927.2</v>
      </c>
      <c r="AR215" s="16">
        <f t="shared" si="24"/>
        <v>28315.069999999832</v>
      </c>
    </row>
    <row r="216" spans="1:44" ht="15" thickBot="1" x14ac:dyDescent="0.25">
      <c r="A216" s="62" t="s">
        <v>356</v>
      </c>
      <c r="B216" s="62" t="s">
        <v>56</v>
      </c>
      <c r="C216" s="88">
        <v>1533</v>
      </c>
      <c r="D216" s="89" t="s">
        <v>1023</v>
      </c>
      <c r="E216" s="276" t="s">
        <v>1794</v>
      </c>
      <c r="F216" s="280">
        <v>694794.22</v>
      </c>
      <c r="G216" s="280">
        <v>40247.550000000003</v>
      </c>
      <c r="H216" s="280">
        <v>85868.72</v>
      </c>
      <c r="I216" s="280"/>
      <c r="J216" s="276"/>
      <c r="K216" s="276">
        <v>201932.4</v>
      </c>
      <c r="L216" s="276">
        <v>288745.95</v>
      </c>
      <c r="M216" s="276"/>
      <c r="N216" s="276"/>
      <c r="O216" s="281">
        <v>20000</v>
      </c>
      <c r="P216" s="281">
        <v>28081</v>
      </c>
      <c r="Q216" s="281"/>
      <c r="R216" s="281">
        <v>0</v>
      </c>
      <c r="S216" s="276"/>
      <c r="T216" s="276"/>
      <c r="U216" s="276">
        <v>-716538.56</v>
      </c>
      <c r="V216" s="276">
        <v>1868532.65</v>
      </c>
      <c r="W216" s="54">
        <v>867191.65</v>
      </c>
      <c r="X216" s="54">
        <v>12500</v>
      </c>
      <c r="Y216" s="54">
        <v>1029.47</v>
      </c>
      <c r="Z216" s="54"/>
      <c r="AA216" s="54">
        <v>744150</v>
      </c>
      <c r="AB216" s="54"/>
      <c r="AC216" s="54">
        <v>126300</v>
      </c>
      <c r="AD216" s="275">
        <v>1065320</v>
      </c>
      <c r="AE216" s="275"/>
      <c r="AF216" s="275">
        <v>13879</v>
      </c>
      <c r="AG216" s="275"/>
      <c r="AH216" s="275">
        <v>389315.74</v>
      </c>
      <c r="AI216" s="275">
        <v>138680.18</v>
      </c>
      <c r="AJ216" s="275">
        <v>979.45</v>
      </c>
      <c r="AK216" s="275"/>
      <c r="AL216" s="275"/>
      <c r="AM216" s="85">
        <f t="shared" si="19"/>
        <v>820910.49</v>
      </c>
      <c r="AN216" s="21">
        <f t="shared" si="20"/>
        <v>48081</v>
      </c>
      <c r="AO216" s="86">
        <f t="shared" si="21"/>
        <v>772829.49</v>
      </c>
      <c r="AP216" s="24">
        <f t="shared" si="22"/>
        <v>1751171.12</v>
      </c>
      <c r="AQ216" s="25">
        <f t="shared" si="23"/>
        <v>1608174.3699999999</v>
      </c>
      <c r="AR216" s="16">
        <f t="shared" si="24"/>
        <v>142996.75000000023</v>
      </c>
    </row>
    <row r="217" spans="1:44" ht="15" thickBot="1" x14ac:dyDescent="0.25">
      <c r="A217" s="62" t="s">
        <v>359</v>
      </c>
      <c r="B217" s="62" t="s">
        <v>45</v>
      </c>
      <c r="C217" s="88">
        <v>6007</v>
      </c>
      <c r="D217" s="89" t="s">
        <v>1024</v>
      </c>
      <c r="E217" s="276" t="s">
        <v>1649</v>
      </c>
      <c r="F217" s="280">
        <v>22410.5</v>
      </c>
      <c r="G217" s="280"/>
      <c r="H217" s="280">
        <v>42084.78</v>
      </c>
      <c r="I217" s="280"/>
      <c r="J217" s="276"/>
      <c r="K217" s="276">
        <v>1042859.77</v>
      </c>
      <c r="L217" s="276">
        <v>715930.7</v>
      </c>
      <c r="M217" s="276"/>
      <c r="N217" s="276"/>
      <c r="O217" s="281">
        <v>1405</v>
      </c>
      <c r="P217" s="281">
        <v>62521.8</v>
      </c>
      <c r="Q217" s="281"/>
      <c r="R217" s="281">
        <v>734.55</v>
      </c>
      <c r="S217" s="276">
        <v>51750</v>
      </c>
      <c r="T217" s="276"/>
      <c r="U217" s="276">
        <v>1391605.18</v>
      </c>
      <c r="V217" s="276">
        <v>3760347.17</v>
      </c>
      <c r="W217" s="54">
        <v>1060870.93</v>
      </c>
      <c r="X217" s="54">
        <v>200</v>
      </c>
      <c r="Y217" s="54">
        <v>390.69</v>
      </c>
      <c r="Z217" s="54"/>
      <c r="AA217" s="54">
        <v>975901.6</v>
      </c>
      <c r="AB217" s="54"/>
      <c r="AC217" s="54">
        <v>271100</v>
      </c>
      <c r="AD217" s="275">
        <v>1499211.6</v>
      </c>
      <c r="AE217" s="275"/>
      <c r="AF217" s="275"/>
      <c r="AG217" s="275"/>
      <c r="AH217" s="275">
        <v>894432.81</v>
      </c>
      <c r="AI217" s="275">
        <v>293751.90000000002</v>
      </c>
      <c r="AJ217" s="275"/>
      <c r="AK217" s="275"/>
      <c r="AL217" s="275"/>
      <c r="AM217" s="85">
        <f t="shared" si="19"/>
        <v>64495.28</v>
      </c>
      <c r="AN217" s="21">
        <f t="shared" si="20"/>
        <v>64661.350000000006</v>
      </c>
      <c r="AO217" s="86">
        <f t="shared" si="21"/>
        <v>-166.07000000000698</v>
      </c>
      <c r="AP217" s="24">
        <f t="shared" si="22"/>
        <v>2308463.2199999997</v>
      </c>
      <c r="AQ217" s="25">
        <f t="shared" si="23"/>
        <v>2687396.31</v>
      </c>
      <c r="AR217" s="16">
        <f t="shared" si="24"/>
        <v>-378933.09000000032</v>
      </c>
    </row>
    <row r="218" spans="1:44" ht="15" thickBot="1" x14ac:dyDescent="0.25">
      <c r="A218" s="62" t="s">
        <v>359</v>
      </c>
      <c r="B218" s="62" t="s">
        <v>45</v>
      </c>
      <c r="C218" s="88">
        <v>2330</v>
      </c>
      <c r="D218" s="89" t="s">
        <v>1025</v>
      </c>
      <c r="E218" s="276" t="s">
        <v>1652</v>
      </c>
      <c r="F218" s="280">
        <v>87308.77</v>
      </c>
      <c r="G218" s="280">
        <v>1110</v>
      </c>
      <c r="H218" s="280">
        <v>51077.64</v>
      </c>
      <c r="I218" s="280"/>
      <c r="J218" s="276"/>
      <c r="K218" s="276">
        <v>168057.68</v>
      </c>
      <c r="L218" s="276">
        <v>96532.07</v>
      </c>
      <c r="M218" s="276"/>
      <c r="N218" s="276"/>
      <c r="O218" s="281">
        <v>4800</v>
      </c>
      <c r="P218" s="281">
        <v>18613.93</v>
      </c>
      <c r="Q218" s="281"/>
      <c r="R218" s="281">
        <v>110.86</v>
      </c>
      <c r="S218" s="276"/>
      <c r="T218" s="276"/>
      <c r="U218" s="276"/>
      <c r="V218" s="276">
        <v>2267172.48</v>
      </c>
      <c r="W218" s="54">
        <v>873700.72</v>
      </c>
      <c r="X218" s="54">
        <v>101690</v>
      </c>
      <c r="Y218" s="54">
        <v>147.01</v>
      </c>
      <c r="Z218" s="54"/>
      <c r="AA218" s="54">
        <v>706444.5</v>
      </c>
      <c r="AB218" s="54"/>
      <c r="AC218" s="54">
        <v>75099</v>
      </c>
      <c r="AD218" s="275">
        <v>1119288.6299999999</v>
      </c>
      <c r="AE218" s="275"/>
      <c r="AF218" s="275">
        <v>2712</v>
      </c>
      <c r="AG218" s="275"/>
      <c r="AH218" s="275">
        <v>565689.21</v>
      </c>
      <c r="AI218" s="275">
        <v>96875.31</v>
      </c>
      <c r="AJ218" s="275"/>
      <c r="AK218" s="275"/>
      <c r="AL218" s="275"/>
      <c r="AM218" s="85">
        <f t="shared" si="19"/>
        <v>139496.41</v>
      </c>
      <c r="AN218" s="21">
        <f t="shared" si="20"/>
        <v>23524.79</v>
      </c>
      <c r="AO218" s="86">
        <f t="shared" si="21"/>
        <v>115971.62</v>
      </c>
      <c r="AP218" s="24">
        <f t="shared" si="22"/>
        <v>1757081.23</v>
      </c>
      <c r="AQ218" s="25">
        <f t="shared" si="23"/>
        <v>1784565.15</v>
      </c>
      <c r="AR218" s="16">
        <f t="shared" si="24"/>
        <v>-27483.919999999925</v>
      </c>
    </row>
    <row r="219" spans="1:44" ht="15" thickBot="1" x14ac:dyDescent="0.25">
      <c r="A219" s="62" t="s">
        <v>359</v>
      </c>
      <c r="B219" s="62" t="s">
        <v>45</v>
      </c>
      <c r="C219" s="88">
        <v>2684</v>
      </c>
      <c r="D219" s="89" t="s">
        <v>1026</v>
      </c>
      <c r="E219" s="276" t="s">
        <v>1653</v>
      </c>
      <c r="F219" s="280">
        <v>142819.97</v>
      </c>
      <c r="G219" s="280">
        <v>0</v>
      </c>
      <c r="H219" s="280">
        <v>49502.239999999998</v>
      </c>
      <c r="I219" s="280"/>
      <c r="J219" s="276"/>
      <c r="K219" s="276">
        <v>324652.08</v>
      </c>
      <c r="L219" s="276">
        <v>316836.03999999998</v>
      </c>
      <c r="M219" s="276"/>
      <c r="N219" s="276"/>
      <c r="O219" s="281">
        <v>4660</v>
      </c>
      <c r="P219" s="281">
        <v>28640</v>
      </c>
      <c r="Q219" s="281"/>
      <c r="R219" s="281">
        <v>82.62</v>
      </c>
      <c r="S219" s="276"/>
      <c r="T219" s="276"/>
      <c r="U219" s="276">
        <v>-5639.24</v>
      </c>
      <c r="V219" s="276">
        <v>1870864.76</v>
      </c>
      <c r="W219" s="54">
        <v>867853.33</v>
      </c>
      <c r="X219" s="54">
        <v>105925</v>
      </c>
      <c r="Y219" s="54">
        <v>322.8</v>
      </c>
      <c r="Z219" s="54"/>
      <c r="AA219" s="54">
        <v>1085550</v>
      </c>
      <c r="AB219" s="54"/>
      <c r="AC219" s="54"/>
      <c r="AD219" s="275">
        <v>1312796.8</v>
      </c>
      <c r="AE219" s="275"/>
      <c r="AF219" s="275"/>
      <c r="AG219" s="275"/>
      <c r="AH219" s="275">
        <v>612163.73</v>
      </c>
      <c r="AI219" s="275">
        <v>119298.3</v>
      </c>
      <c r="AJ219" s="275"/>
      <c r="AK219" s="275"/>
      <c r="AL219" s="275"/>
      <c r="AM219" s="85">
        <f t="shared" si="19"/>
        <v>192322.21</v>
      </c>
      <c r="AN219" s="21">
        <f t="shared" si="20"/>
        <v>33382.620000000003</v>
      </c>
      <c r="AO219" s="86">
        <f t="shared" si="21"/>
        <v>158939.59</v>
      </c>
      <c r="AP219" s="24">
        <f t="shared" si="22"/>
        <v>2059651.13</v>
      </c>
      <c r="AQ219" s="25">
        <f t="shared" si="23"/>
        <v>2044258.83</v>
      </c>
      <c r="AR219" s="16">
        <f t="shared" si="24"/>
        <v>15392.299999999814</v>
      </c>
    </row>
    <row r="220" spans="1:44" ht="15" thickBot="1" x14ac:dyDescent="0.25">
      <c r="A220" s="62" t="s">
        <v>359</v>
      </c>
      <c r="B220" s="62" t="s">
        <v>45</v>
      </c>
      <c r="C220" s="88">
        <v>7170</v>
      </c>
      <c r="D220" s="89" t="s">
        <v>1027</v>
      </c>
      <c r="E220" s="276" t="s">
        <v>1657</v>
      </c>
      <c r="F220" s="280">
        <v>227066.8</v>
      </c>
      <c r="G220" s="280">
        <v>55503.09</v>
      </c>
      <c r="H220" s="280">
        <v>72253.789999999994</v>
      </c>
      <c r="I220" s="280"/>
      <c r="J220" s="276"/>
      <c r="K220" s="276">
        <v>775643.16</v>
      </c>
      <c r="L220" s="276">
        <v>948318.87</v>
      </c>
      <c r="M220" s="276"/>
      <c r="N220" s="276"/>
      <c r="O220" s="281">
        <v>13852</v>
      </c>
      <c r="P220" s="281">
        <v>63848.69</v>
      </c>
      <c r="Q220" s="281"/>
      <c r="R220" s="281">
        <v>120.19</v>
      </c>
      <c r="S220" s="276"/>
      <c r="T220" s="276"/>
      <c r="U220" s="276">
        <v>12</v>
      </c>
      <c r="V220" s="276">
        <v>4524693.96</v>
      </c>
      <c r="W220" s="54">
        <v>1946769.75</v>
      </c>
      <c r="X220" s="54">
        <v>284210</v>
      </c>
      <c r="Y220" s="54">
        <v>1606.59</v>
      </c>
      <c r="Z220" s="54"/>
      <c r="AA220" s="54">
        <v>1872513.5</v>
      </c>
      <c r="AB220" s="54"/>
      <c r="AC220" s="54"/>
      <c r="AD220" s="275">
        <v>2022237.7</v>
      </c>
      <c r="AE220" s="275"/>
      <c r="AF220" s="275">
        <v>10312</v>
      </c>
      <c r="AG220" s="275"/>
      <c r="AH220" s="275">
        <v>1646843.78</v>
      </c>
      <c r="AI220" s="275">
        <v>415324.32</v>
      </c>
      <c r="AJ220" s="275">
        <v>249571.37</v>
      </c>
      <c r="AK220" s="275"/>
      <c r="AL220" s="275"/>
      <c r="AM220" s="85">
        <f t="shared" si="19"/>
        <v>354823.67999999999</v>
      </c>
      <c r="AN220" s="21">
        <f t="shared" si="20"/>
        <v>77820.88</v>
      </c>
      <c r="AO220" s="86">
        <f t="shared" si="21"/>
        <v>277002.8</v>
      </c>
      <c r="AP220" s="24">
        <f t="shared" si="22"/>
        <v>4105099.84</v>
      </c>
      <c r="AQ220" s="25">
        <f t="shared" si="23"/>
        <v>4344289.17</v>
      </c>
      <c r="AR220" s="16">
        <f t="shared" si="24"/>
        <v>-239189.33000000007</v>
      </c>
    </row>
    <row r="221" spans="1:44" x14ac:dyDescent="0.2">
      <c r="D221" s="62" t="s">
        <v>28</v>
      </c>
      <c r="E221" s="270" t="s">
        <v>30</v>
      </c>
      <c r="F221" s="279">
        <v>37908.910000000003</v>
      </c>
      <c r="G221" s="279">
        <v>36520.71</v>
      </c>
      <c r="I221" s="279">
        <v>44120</v>
      </c>
      <c r="K221" s="270">
        <v>1</v>
      </c>
      <c r="L221" s="270">
        <v>2</v>
      </c>
      <c r="P221" s="278">
        <v>85567.33</v>
      </c>
      <c r="R221" s="278">
        <v>10004.43</v>
      </c>
      <c r="U221" s="270">
        <v>-120486.21</v>
      </c>
      <c r="V221" s="270">
        <v>180573.14</v>
      </c>
      <c r="Y221" s="100">
        <v>98.18</v>
      </c>
      <c r="AA221" s="100">
        <v>6447504.1200000001</v>
      </c>
      <c r="AC221" s="100">
        <v>168307.61</v>
      </c>
      <c r="AD221" s="127">
        <v>6506453.1200000001</v>
      </c>
      <c r="AH221" s="127">
        <v>146562.85999999999</v>
      </c>
      <c r="AM221" s="85">
        <f t="shared" si="19"/>
        <v>118549.62</v>
      </c>
      <c r="AN221" s="21">
        <f t="shared" si="20"/>
        <v>95571.760000000009</v>
      </c>
      <c r="AO221" s="86">
        <f t="shared" si="21"/>
        <v>22977.859999999986</v>
      </c>
      <c r="AP221" s="24">
        <f t="shared" si="22"/>
        <v>6615909.9100000001</v>
      </c>
      <c r="AQ221" s="25">
        <f t="shared" si="23"/>
        <v>6653015.9800000004</v>
      </c>
      <c r="AR221" s="16">
        <f t="shared" si="24"/>
        <v>-37106.070000000298</v>
      </c>
    </row>
    <row r="222" spans="1:44" x14ac:dyDescent="0.2">
      <c r="D222" s="62" t="s">
        <v>30</v>
      </c>
      <c r="AM222" s="85">
        <f t="shared" si="19"/>
        <v>0</v>
      </c>
      <c r="AN222" s="21">
        <f t="shared" si="20"/>
        <v>0</v>
      </c>
      <c r="AO222" s="86">
        <f t="shared" si="21"/>
        <v>0</v>
      </c>
      <c r="AP222" s="24">
        <f t="shared" si="22"/>
        <v>0</v>
      </c>
      <c r="AQ222" s="25">
        <f t="shared" si="23"/>
        <v>0</v>
      </c>
      <c r="AR222" s="16">
        <f t="shared" si="24"/>
        <v>0</v>
      </c>
    </row>
  </sheetData>
  <autoFilter ref="A1:AS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Y1" zoomScale="50" zoomScaleNormal="50" workbookViewId="0">
      <selection activeCell="AB1" sqref="A1:AB1048576"/>
    </sheetView>
  </sheetViews>
  <sheetFormatPr defaultRowHeight="14.25" x14ac:dyDescent="0.2"/>
  <cols>
    <col min="1" max="1" width="27.875" style="270" customWidth="1"/>
    <col min="2" max="2" width="34.875" style="126" bestFit="1" customWidth="1"/>
    <col min="3" max="3" width="33.875" style="126" bestFit="1" customWidth="1"/>
    <col min="4" max="4" width="25.5" style="126" bestFit="1" customWidth="1"/>
    <col min="5" max="6" width="17" style="270" bestFit="1" customWidth="1"/>
    <col min="7" max="7" width="19.125" style="278" bestFit="1" customWidth="1"/>
    <col min="8" max="8" width="21" style="278" bestFit="1" customWidth="1"/>
    <col min="9" max="9" width="20.5" style="278" bestFit="1" customWidth="1"/>
    <col min="10" max="10" width="22.875" style="278" bestFit="1" customWidth="1"/>
    <col min="11" max="11" width="24.875" style="270" bestFit="1" customWidth="1"/>
    <col min="12" max="13" width="28.625" style="270" bestFit="1" customWidth="1"/>
    <col min="14" max="14" width="17" style="270" bestFit="1" customWidth="1"/>
    <col min="15" max="15" width="46" style="100" bestFit="1" customWidth="1"/>
    <col min="16" max="16" width="46.625" style="100" bestFit="1" customWidth="1"/>
    <col min="17" max="17" width="30.125" style="100" bestFit="1" customWidth="1"/>
    <col min="18" max="18" width="39.875" style="100" bestFit="1" customWidth="1"/>
    <col min="19" max="19" width="57" style="100" bestFit="1" customWidth="1"/>
    <col min="20" max="20" width="17" style="100" bestFit="1" customWidth="1"/>
    <col min="21" max="21" width="21.625" style="127" bestFit="1" customWidth="1"/>
    <col min="22" max="22" width="28" style="127" bestFit="1" customWidth="1"/>
    <col min="23" max="23" width="26.375" style="127" bestFit="1" customWidth="1"/>
    <col min="24" max="24" width="44.875" style="127" bestFit="1" customWidth="1"/>
    <col min="25" max="25" width="32.375" style="127" bestFit="1" customWidth="1"/>
    <col min="26" max="26" width="28.25" style="127" bestFit="1" customWidth="1"/>
    <col min="27" max="27" width="32.875" style="127" bestFit="1" customWidth="1"/>
    <col min="28" max="28" width="34.25" style="127" bestFit="1" customWidth="1"/>
    <col min="29" max="16384" width="9" style="270"/>
  </cols>
  <sheetData>
    <row r="1" spans="1:28" x14ac:dyDescent="0.2">
      <c r="A1" s="56" t="s">
        <v>591</v>
      </c>
      <c r="B1" s="126" t="s">
        <v>1440</v>
      </c>
      <c r="C1" s="126" t="s">
        <v>1441</v>
      </c>
      <c r="D1" s="126" t="s">
        <v>1442</v>
      </c>
      <c r="E1" s="56" t="s">
        <v>1444</v>
      </c>
      <c r="F1" s="56" t="s">
        <v>1445</v>
      </c>
      <c r="G1" s="278" t="s">
        <v>1447</v>
      </c>
      <c r="H1" s="278" t="s">
        <v>1448</v>
      </c>
      <c r="I1" s="278" t="s">
        <v>1449</v>
      </c>
      <c r="J1" s="278" t="s">
        <v>1450</v>
      </c>
      <c r="K1" s="56" t="s">
        <v>1451</v>
      </c>
      <c r="L1" s="56" t="s">
        <v>1452</v>
      </c>
      <c r="M1" s="56" t="s">
        <v>1453</v>
      </c>
      <c r="N1" s="56" t="s">
        <v>1454</v>
      </c>
      <c r="O1" s="100" t="s">
        <v>1456</v>
      </c>
      <c r="P1" s="100" t="s">
        <v>1457</v>
      </c>
      <c r="Q1" s="100" t="s">
        <v>1458</v>
      </c>
      <c r="R1" s="100" t="s">
        <v>1594</v>
      </c>
      <c r="S1" s="100" t="s">
        <v>1459</v>
      </c>
      <c r="T1" s="100" t="s">
        <v>1460</v>
      </c>
      <c r="U1" s="127" t="s">
        <v>1461</v>
      </c>
      <c r="V1" s="127" t="s">
        <v>1462</v>
      </c>
      <c r="W1" s="127" t="s">
        <v>1463</v>
      </c>
      <c r="X1" s="127" t="s">
        <v>1464</v>
      </c>
      <c r="Y1" s="127" t="s">
        <v>1465</v>
      </c>
      <c r="Z1" s="127" t="s">
        <v>1597</v>
      </c>
      <c r="AA1" s="127" t="s">
        <v>1467</v>
      </c>
      <c r="AB1" s="127" t="s">
        <v>1468</v>
      </c>
    </row>
    <row r="2" spans="1:28" x14ac:dyDescent="0.2">
      <c r="A2" s="56" t="s">
        <v>592</v>
      </c>
      <c r="B2" s="126" t="s">
        <v>1469</v>
      </c>
      <c r="C2" s="126" t="s">
        <v>1470</v>
      </c>
      <c r="D2" s="126" t="s">
        <v>1471</v>
      </c>
      <c r="E2" s="56" t="s">
        <v>1473</v>
      </c>
      <c r="F2" s="56" t="s">
        <v>1474</v>
      </c>
      <c r="G2" s="278" t="s">
        <v>1476</v>
      </c>
      <c r="H2" s="278" t="s">
        <v>1477</v>
      </c>
      <c r="I2" s="278" t="s">
        <v>1478</v>
      </c>
      <c r="J2" s="278" t="s">
        <v>1479</v>
      </c>
      <c r="K2" s="56" t="s">
        <v>1480</v>
      </c>
      <c r="L2" s="56" t="s">
        <v>1481</v>
      </c>
      <c r="M2" s="56" t="s">
        <v>1482</v>
      </c>
      <c r="N2" s="56" t="s">
        <v>1483</v>
      </c>
      <c r="O2" s="100" t="s">
        <v>1485</v>
      </c>
      <c r="P2" s="100" t="s">
        <v>1486</v>
      </c>
      <c r="Q2" s="100" t="s">
        <v>1487</v>
      </c>
      <c r="R2" s="100" t="s">
        <v>1600</v>
      </c>
      <c r="S2" s="100" t="s">
        <v>1488</v>
      </c>
      <c r="T2" s="100" t="s">
        <v>1489</v>
      </c>
      <c r="U2" s="127" t="s">
        <v>1490</v>
      </c>
      <c r="V2" s="127" t="s">
        <v>1491</v>
      </c>
      <c r="W2" s="127" t="s">
        <v>1492</v>
      </c>
      <c r="X2" s="127" t="s">
        <v>1493</v>
      </c>
      <c r="Y2" s="127" t="s">
        <v>1494</v>
      </c>
      <c r="Z2" s="127" t="s">
        <v>1603</v>
      </c>
      <c r="AA2" s="127" t="s">
        <v>1496</v>
      </c>
      <c r="AB2" s="127" t="s">
        <v>1497</v>
      </c>
    </row>
    <row r="3" spans="1:28" x14ac:dyDescent="0.2">
      <c r="A3" s="56" t="s">
        <v>593</v>
      </c>
      <c r="B3" s="126">
        <v>65947375.780000001</v>
      </c>
      <c r="C3" s="126">
        <v>3529035.82</v>
      </c>
      <c r="D3" s="126">
        <v>8884257.0700000003</v>
      </c>
      <c r="E3" s="56">
        <v>139491639.75999999</v>
      </c>
      <c r="F3" s="56">
        <v>26952624.550000001</v>
      </c>
      <c r="G3" s="278">
        <v>1248837.1399999999</v>
      </c>
      <c r="H3" s="278">
        <v>3634394.76</v>
      </c>
      <c r="I3" s="278">
        <v>2875431.59</v>
      </c>
      <c r="J3" s="278">
        <v>305498.40000000002</v>
      </c>
      <c r="K3" s="56">
        <v>1306507.8600000001</v>
      </c>
      <c r="L3" s="56">
        <v>9451259.7400000002</v>
      </c>
      <c r="M3" s="56">
        <v>7187967.5</v>
      </c>
      <c r="N3" s="56">
        <v>184229203.94</v>
      </c>
      <c r="O3" s="100">
        <v>127548127.95999999</v>
      </c>
      <c r="P3" s="100">
        <v>7086400.7599999998</v>
      </c>
      <c r="Q3" s="100">
        <v>105578.35</v>
      </c>
      <c r="R3" s="100">
        <v>3830</v>
      </c>
      <c r="S3" s="100">
        <v>104758243.67</v>
      </c>
      <c r="T3" s="100">
        <v>12803798</v>
      </c>
      <c r="U3" s="127">
        <v>149634702.47</v>
      </c>
      <c r="V3" s="127">
        <v>48891</v>
      </c>
      <c r="W3" s="127">
        <v>204344.7</v>
      </c>
      <c r="X3" s="127">
        <v>58396686.460000001</v>
      </c>
      <c r="Y3" s="127">
        <v>19621178.32</v>
      </c>
      <c r="Z3" s="127">
        <v>79090</v>
      </c>
      <c r="AA3" s="127">
        <v>54887</v>
      </c>
      <c r="AB3" s="127">
        <v>767002.71</v>
      </c>
    </row>
    <row r="4" spans="1:28" x14ac:dyDescent="0.2">
      <c r="A4" s="56" t="s">
        <v>1804</v>
      </c>
      <c r="B4" s="126">
        <v>1218429.98</v>
      </c>
      <c r="C4" s="126">
        <v>61982</v>
      </c>
      <c r="D4" s="126">
        <v>90408.83</v>
      </c>
      <c r="E4" s="56">
        <v>4585165.91</v>
      </c>
      <c r="F4" s="56">
        <v>173413.24</v>
      </c>
      <c r="H4" s="278">
        <v>6863.37</v>
      </c>
      <c r="J4" s="278">
        <v>75</v>
      </c>
      <c r="K4" s="56"/>
      <c r="L4" s="56"/>
      <c r="M4" s="56"/>
      <c r="N4" s="56">
        <v>1723269</v>
      </c>
      <c r="O4" s="100">
        <v>1358539.54</v>
      </c>
      <c r="P4" s="100">
        <v>234539.5</v>
      </c>
      <c r="Q4" s="100">
        <v>1395.82</v>
      </c>
      <c r="S4" s="100">
        <v>1364490</v>
      </c>
      <c r="T4" s="100">
        <v>369330</v>
      </c>
      <c r="U4" s="127">
        <v>1856060</v>
      </c>
      <c r="X4" s="127">
        <v>776935.87</v>
      </c>
      <c r="Y4" s="127">
        <v>236800.83</v>
      </c>
    </row>
    <row r="5" spans="1:28" x14ac:dyDescent="0.2">
      <c r="A5" s="56" t="s">
        <v>1805</v>
      </c>
      <c r="B5" s="126">
        <v>483371.38</v>
      </c>
      <c r="C5" s="126">
        <v>36572</v>
      </c>
      <c r="D5" s="126">
        <v>64092.13</v>
      </c>
      <c r="E5" s="56">
        <v>595606.01</v>
      </c>
      <c r="F5" s="56">
        <v>279833.15999999997</v>
      </c>
      <c r="G5" s="278">
        <v>3650</v>
      </c>
      <c r="I5" s="278">
        <v>146240</v>
      </c>
      <c r="J5" s="278">
        <v>1561.86</v>
      </c>
      <c r="K5" s="56"/>
      <c r="L5" s="56"/>
      <c r="M5" s="56">
        <v>-27459.86</v>
      </c>
      <c r="N5" s="56">
        <v>1740746.12</v>
      </c>
      <c r="O5" s="100">
        <v>745052.7</v>
      </c>
      <c r="Q5" s="100">
        <v>635.28</v>
      </c>
      <c r="S5" s="100">
        <v>798840</v>
      </c>
      <c r="T5" s="100">
        <v>83230</v>
      </c>
      <c r="U5" s="127">
        <v>922518</v>
      </c>
      <c r="X5" s="127">
        <v>609969.01</v>
      </c>
      <c r="Y5" s="127">
        <v>179973.45</v>
      </c>
    </row>
    <row r="6" spans="1:28" x14ac:dyDescent="0.2">
      <c r="A6" s="56" t="s">
        <v>1806</v>
      </c>
      <c r="B6" s="126">
        <v>1019496.9</v>
      </c>
      <c r="C6" s="126">
        <v>59017.5</v>
      </c>
      <c r="D6" s="126">
        <v>80639.06</v>
      </c>
      <c r="E6" s="56">
        <v>1106816.42</v>
      </c>
      <c r="F6" s="56">
        <v>655712.85</v>
      </c>
      <c r="G6" s="278">
        <v>0</v>
      </c>
      <c r="H6" s="278">
        <v>1350.33</v>
      </c>
      <c r="I6" s="278">
        <v>128745</v>
      </c>
      <c r="J6" s="278">
        <v>479.02</v>
      </c>
      <c r="K6" s="56"/>
      <c r="L6" s="56"/>
      <c r="M6" s="56">
        <v>14992.9</v>
      </c>
      <c r="N6" s="56">
        <v>2169071.4500000002</v>
      </c>
      <c r="O6" s="100">
        <v>2234015.96</v>
      </c>
      <c r="P6" s="100">
        <v>128790</v>
      </c>
      <c r="Q6" s="100">
        <v>1463.74</v>
      </c>
      <c r="S6" s="100">
        <v>1469070</v>
      </c>
      <c r="T6" s="100">
        <v>307431</v>
      </c>
      <c r="U6" s="127">
        <v>2439171</v>
      </c>
      <c r="W6" s="127">
        <v>1520</v>
      </c>
      <c r="X6" s="127">
        <v>1253709.54</v>
      </c>
      <c r="Y6" s="127">
        <v>188129.65</v>
      </c>
      <c r="Z6" s="127">
        <v>855</v>
      </c>
    </row>
    <row r="7" spans="1:28" x14ac:dyDescent="0.2">
      <c r="A7" s="56" t="s">
        <v>1807</v>
      </c>
      <c r="B7" s="126">
        <v>640696.35</v>
      </c>
      <c r="C7" s="126">
        <v>7995</v>
      </c>
      <c r="D7" s="126">
        <v>102749.68</v>
      </c>
      <c r="E7" s="56">
        <v>436197.1</v>
      </c>
      <c r="F7" s="56">
        <v>215371.55</v>
      </c>
      <c r="G7" s="278">
        <v>0</v>
      </c>
      <c r="H7" s="278">
        <v>3153.22</v>
      </c>
      <c r="J7" s="278">
        <v>196.55</v>
      </c>
      <c r="K7" s="56"/>
      <c r="L7" s="56"/>
      <c r="M7" s="56">
        <v>-113431</v>
      </c>
      <c r="N7" s="56">
        <v>235221.96</v>
      </c>
      <c r="O7" s="100">
        <v>753583.74</v>
      </c>
      <c r="P7" s="100">
        <v>250</v>
      </c>
      <c r="Q7" s="100">
        <v>836.03</v>
      </c>
      <c r="S7" s="100">
        <v>1186200</v>
      </c>
      <c r="T7" s="100">
        <v>92948</v>
      </c>
      <c r="U7" s="127">
        <v>1340468</v>
      </c>
      <c r="X7" s="127">
        <v>402592.82</v>
      </c>
      <c r="Y7" s="127">
        <v>179467.51</v>
      </c>
    </row>
    <row r="8" spans="1:28" x14ac:dyDescent="0.2">
      <c r="A8" s="56" t="s">
        <v>1808</v>
      </c>
      <c r="B8" s="126">
        <v>705193.56</v>
      </c>
      <c r="C8" s="126">
        <v>8611</v>
      </c>
      <c r="D8" s="126">
        <v>25117.38</v>
      </c>
      <c r="E8" s="56">
        <v>574837.66</v>
      </c>
      <c r="F8" s="56">
        <v>262952.49</v>
      </c>
      <c r="G8" s="278">
        <v>65500</v>
      </c>
      <c r="H8" s="278">
        <v>5640</v>
      </c>
      <c r="I8" s="278">
        <v>70034</v>
      </c>
      <c r="J8" s="278">
        <v>72</v>
      </c>
      <c r="K8" s="56"/>
      <c r="L8" s="56"/>
      <c r="M8" s="56">
        <v>321</v>
      </c>
      <c r="N8" s="56">
        <v>1649277.25</v>
      </c>
      <c r="O8" s="100">
        <v>805440.96</v>
      </c>
      <c r="Q8" s="100">
        <v>778.51</v>
      </c>
      <c r="S8" s="100">
        <v>640260</v>
      </c>
      <c r="T8" s="100">
        <v>134380</v>
      </c>
      <c r="U8" s="127">
        <v>821160</v>
      </c>
      <c r="X8" s="127">
        <v>532938.80000000005</v>
      </c>
      <c r="Y8" s="127">
        <v>120277.27</v>
      </c>
    </row>
    <row r="9" spans="1:28" x14ac:dyDescent="0.2">
      <c r="A9" s="56" t="s">
        <v>1809</v>
      </c>
      <c r="B9" s="126">
        <v>800590.02</v>
      </c>
      <c r="C9" s="126">
        <v>7670</v>
      </c>
      <c r="D9" s="126">
        <v>78380.070000000007</v>
      </c>
      <c r="E9" s="56">
        <v>364118.71</v>
      </c>
      <c r="F9" s="56">
        <v>245937.86</v>
      </c>
      <c r="J9" s="278">
        <v>120.7</v>
      </c>
      <c r="K9" s="56"/>
      <c r="L9" s="56"/>
      <c r="M9" s="56">
        <v>-0.6</v>
      </c>
      <c r="N9" s="56">
        <v>991159.3</v>
      </c>
      <c r="O9" s="100">
        <v>730599.57</v>
      </c>
      <c r="P9" s="100">
        <v>130210</v>
      </c>
      <c r="Q9" s="100">
        <v>902.35</v>
      </c>
      <c r="S9" s="100">
        <v>737910</v>
      </c>
      <c r="T9" s="100">
        <v>353100</v>
      </c>
      <c r="U9" s="127">
        <v>1145100</v>
      </c>
      <c r="W9" s="127">
        <v>5957</v>
      </c>
      <c r="X9" s="127">
        <v>350763.17</v>
      </c>
      <c r="Y9" s="127">
        <v>99537.22</v>
      </c>
    </row>
    <row r="10" spans="1:28" x14ac:dyDescent="0.2">
      <c r="A10" s="56" t="s">
        <v>1810</v>
      </c>
      <c r="B10" s="126">
        <v>393232.62</v>
      </c>
      <c r="C10" s="126">
        <v>41829</v>
      </c>
      <c r="D10" s="126">
        <v>102709.82</v>
      </c>
      <c r="E10" s="56">
        <v>848176.64000000001</v>
      </c>
      <c r="F10" s="56">
        <v>241596.16</v>
      </c>
      <c r="G10" s="278">
        <v>15673</v>
      </c>
      <c r="H10" s="278">
        <v>2198.71</v>
      </c>
      <c r="J10" s="278">
        <v>141.80000000000001</v>
      </c>
      <c r="K10" s="56"/>
      <c r="L10" s="56"/>
      <c r="M10" s="56">
        <v>-1.21</v>
      </c>
      <c r="N10" s="56">
        <v>169383.81</v>
      </c>
      <c r="O10" s="100">
        <v>639967.56000000006</v>
      </c>
      <c r="P10" s="100">
        <v>110000</v>
      </c>
      <c r="Q10" s="100">
        <v>611.39</v>
      </c>
      <c r="S10" s="100">
        <v>726890</v>
      </c>
      <c r="T10" s="100">
        <v>134780</v>
      </c>
      <c r="U10" s="127">
        <v>869329.8</v>
      </c>
      <c r="X10" s="127">
        <v>352377.47</v>
      </c>
      <c r="Y10" s="127">
        <v>159573.54999999999</v>
      </c>
    </row>
    <row r="11" spans="1:28" x14ac:dyDescent="0.2">
      <c r="A11" s="56" t="s">
        <v>1811</v>
      </c>
      <c r="B11" s="126">
        <v>1595589.05</v>
      </c>
      <c r="C11" s="126">
        <v>59500.55</v>
      </c>
      <c r="D11" s="126">
        <v>173808.37</v>
      </c>
      <c r="E11" s="56">
        <v>818362.2</v>
      </c>
      <c r="F11" s="56">
        <v>511062.45</v>
      </c>
      <c r="I11" s="278">
        <v>44000</v>
      </c>
      <c r="J11" s="278">
        <v>87</v>
      </c>
      <c r="K11" s="56">
        <v>211640</v>
      </c>
      <c r="L11" s="56"/>
      <c r="M11" s="56">
        <v>181535.63</v>
      </c>
      <c r="N11" s="56">
        <v>668274.24</v>
      </c>
      <c r="O11" s="100">
        <v>1089192.99</v>
      </c>
      <c r="Q11" s="100">
        <v>2019.02</v>
      </c>
      <c r="S11" s="100">
        <v>1140570</v>
      </c>
      <c r="T11" s="100">
        <v>565644</v>
      </c>
      <c r="U11" s="127">
        <v>1952060</v>
      </c>
      <c r="X11" s="127">
        <v>570775.67000000004</v>
      </c>
      <c r="Y11" s="127">
        <v>138668.1</v>
      </c>
    </row>
    <row r="12" spans="1:28" x14ac:dyDescent="0.2">
      <c r="A12" s="56" t="s">
        <v>1812</v>
      </c>
      <c r="B12" s="126">
        <v>681769.13</v>
      </c>
      <c r="C12" s="126">
        <v>20195</v>
      </c>
      <c r="D12" s="126">
        <v>50937.01</v>
      </c>
      <c r="E12" s="56">
        <v>834889.5</v>
      </c>
      <c r="F12" s="56">
        <v>308493.46999999997</v>
      </c>
      <c r="G12" s="278">
        <v>1740</v>
      </c>
      <c r="J12" s="278">
        <v>23.72</v>
      </c>
      <c r="K12" s="56"/>
      <c r="L12" s="56"/>
      <c r="M12" s="56"/>
      <c r="N12" s="56">
        <v>2102009.77</v>
      </c>
      <c r="O12" s="100">
        <v>742100.89</v>
      </c>
      <c r="P12" s="100">
        <v>55350</v>
      </c>
      <c r="Q12" s="100">
        <v>1009.62</v>
      </c>
      <c r="S12" s="100">
        <v>1237320</v>
      </c>
      <c r="T12" s="100">
        <v>168980</v>
      </c>
      <c r="U12" s="127">
        <v>1532390</v>
      </c>
      <c r="X12" s="127">
        <v>295405.07</v>
      </c>
      <c r="Y12" s="127">
        <v>195674.96</v>
      </c>
    </row>
    <row r="13" spans="1:28" x14ac:dyDescent="0.2">
      <c r="A13" s="56" t="s">
        <v>1813</v>
      </c>
      <c r="B13" s="126">
        <v>663291.36</v>
      </c>
      <c r="C13" s="126">
        <v>49386</v>
      </c>
      <c r="D13" s="126">
        <v>155947.76999999999</v>
      </c>
      <c r="E13" s="56">
        <v>1249242.67</v>
      </c>
      <c r="F13" s="56">
        <v>230541.89</v>
      </c>
      <c r="G13" s="278">
        <v>0</v>
      </c>
      <c r="J13" s="278">
        <v>131.56</v>
      </c>
      <c r="K13" s="56"/>
      <c r="L13" s="56"/>
      <c r="M13" s="56">
        <v>-9600</v>
      </c>
      <c r="N13" s="56">
        <v>1442563.02</v>
      </c>
      <c r="O13" s="100">
        <v>1004024.04</v>
      </c>
      <c r="Q13" s="100">
        <v>607.79</v>
      </c>
      <c r="S13" s="100">
        <v>694810</v>
      </c>
      <c r="T13" s="100">
        <v>627980</v>
      </c>
      <c r="U13" s="127">
        <v>1339850</v>
      </c>
      <c r="W13" s="127">
        <v>16124</v>
      </c>
      <c r="X13" s="127">
        <v>560691.79</v>
      </c>
      <c r="Y13" s="127">
        <v>157984.10999999999</v>
      </c>
    </row>
    <row r="14" spans="1:28" x14ac:dyDescent="0.2">
      <c r="A14" s="56" t="s">
        <v>1814</v>
      </c>
      <c r="B14" s="126">
        <v>878280.05</v>
      </c>
      <c r="C14" s="126">
        <v>9441.9</v>
      </c>
      <c r="D14" s="126">
        <v>78677.070000000007</v>
      </c>
      <c r="E14" s="56">
        <v>1173899.43</v>
      </c>
      <c r="F14" s="56">
        <v>129317.8</v>
      </c>
      <c r="G14" s="278">
        <v>0</v>
      </c>
      <c r="I14" s="278">
        <v>267213</v>
      </c>
      <c r="J14" s="278">
        <v>440.63</v>
      </c>
      <c r="K14" s="56"/>
      <c r="L14" s="56"/>
      <c r="M14" s="56"/>
      <c r="N14" s="56">
        <v>484200</v>
      </c>
      <c r="O14" s="100">
        <v>784743.53</v>
      </c>
      <c r="P14" s="100">
        <v>29510</v>
      </c>
      <c r="Q14" s="100">
        <v>1064.06</v>
      </c>
      <c r="S14" s="100">
        <v>1213930</v>
      </c>
      <c r="T14" s="100">
        <v>564570</v>
      </c>
      <c r="U14" s="127">
        <v>1727204.5</v>
      </c>
      <c r="X14" s="127">
        <v>676864.75</v>
      </c>
      <c r="Y14" s="127">
        <v>107885.81</v>
      </c>
      <c r="AB14" s="127">
        <v>500</v>
      </c>
    </row>
    <row r="15" spans="1:28" x14ac:dyDescent="0.2">
      <c r="A15" s="56" t="s">
        <v>1815</v>
      </c>
      <c r="B15" s="126">
        <v>1159061.28</v>
      </c>
      <c r="C15" s="126">
        <v>30000</v>
      </c>
      <c r="D15" s="126">
        <v>340512.44</v>
      </c>
      <c r="E15" s="56">
        <v>757507.31</v>
      </c>
      <c r="F15" s="56">
        <v>205718.62</v>
      </c>
      <c r="I15" s="278">
        <v>720</v>
      </c>
      <c r="J15" s="278">
        <v>860.46</v>
      </c>
      <c r="K15" s="56"/>
      <c r="L15" s="56"/>
      <c r="M15" s="56">
        <v>67400</v>
      </c>
      <c r="N15" s="56">
        <v>1884119.29</v>
      </c>
      <c r="O15" s="100">
        <v>1218932.45</v>
      </c>
      <c r="P15" s="100">
        <v>388764.52</v>
      </c>
      <c r="Q15" s="100">
        <v>1028.42</v>
      </c>
      <c r="S15" s="100">
        <v>1195920</v>
      </c>
      <c r="T15" s="100">
        <v>226280</v>
      </c>
      <c r="U15" s="127">
        <v>1622468</v>
      </c>
      <c r="V15" s="127">
        <v>12763</v>
      </c>
      <c r="W15" s="127">
        <v>2974</v>
      </c>
      <c r="X15" s="127">
        <v>676388.74</v>
      </c>
      <c r="Y15" s="127">
        <v>135786.23000000001</v>
      </c>
    </row>
    <row r="16" spans="1:28" x14ac:dyDescent="0.2">
      <c r="A16" s="56" t="s">
        <v>1816</v>
      </c>
      <c r="B16" s="126">
        <v>627250.35</v>
      </c>
      <c r="C16" s="126">
        <v>0</v>
      </c>
      <c r="D16" s="126">
        <v>32215.87</v>
      </c>
      <c r="E16" s="56">
        <v>726734.54</v>
      </c>
      <c r="F16" s="56">
        <v>299783.13</v>
      </c>
      <c r="J16" s="278">
        <v>148</v>
      </c>
      <c r="K16" s="56"/>
      <c r="L16" s="56"/>
      <c r="M16" s="56">
        <v>66440.820000000007</v>
      </c>
      <c r="N16" s="56">
        <v>2403607</v>
      </c>
      <c r="O16" s="100">
        <v>816390.67</v>
      </c>
      <c r="P16" s="100">
        <v>200885</v>
      </c>
      <c r="Q16" s="100">
        <v>1081.29</v>
      </c>
      <c r="S16" s="100">
        <v>891810</v>
      </c>
      <c r="T16" s="100">
        <v>368352</v>
      </c>
      <c r="U16" s="127">
        <v>1507762.5</v>
      </c>
      <c r="X16" s="127">
        <v>446327.55</v>
      </c>
      <c r="Y16" s="127">
        <v>122201.41</v>
      </c>
      <c r="AB16" s="127">
        <v>500</v>
      </c>
    </row>
    <row r="17" spans="1:28" x14ac:dyDescent="0.2">
      <c r="A17" s="56" t="s">
        <v>1817</v>
      </c>
      <c r="B17" s="126">
        <v>1232633.93</v>
      </c>
      <c r="C17" s="126">
        <v>19802.75</v>
      </c>
      <c r="D17" s="126">
        <v>265906.34999999998</v>
      </c>
      <c r="E17" s="56">
        <v>551050.15</v>
      </c>
      <c r="F17" s="56">
        <v>177068.46</v>
      </c>
      <c r="J17" s="278">
        <v>76</v>
      </c>
      <c r="K17" s="56"/>
      <c r="L17" s="56"/>
      <c r="M17" s="56">
        <v>-162255.64000000001</v>
      </c>
      <c r="N17" s="56">
        <v>2696435.34</v>
      </c>
      <c r="O17" s="100">
        <v>972397.71</v>
      </c>
      <c r="P17" s="100">
        <v>223100</v>
      </c>
      <c r="Q17" s="100">
        <v>1829.66</v>
      </c>
      <c r="S17" s="100">
        <v>649140</v>
      </c>
      <c r="T17" s="100">
        <v>337020</v>
      </c>
      <c r="U17" s="127">
        <v>987960</v>
      </c>
      <c r="X17" s="127">
        <v>631880.69999999995</v>
      </c>
      <c r="Y17" s="127">
        <v>138545.62</v>
      </c>
    </row>
    <row r="18" spans="1:28" x14ac:dyDescent="0.2">
      <c r="A18" s="56" t="s">
        <v>1818</v>
      </c>
      <c r="B18" s="126">
        <v>1003178.28</v>
      </c>
      <c r="C18" s="126">
        <v>21630</v>
      </c>
      <c r="D18" s="126">
        <v>114901.18</v>
      </c>
      <c r="E18" s="56">
        <v>987061.63</v>
      </c>
      <c r="F18" s="56">
        <v>416841.85</v>
      </c>
      <c r="G18" s="278">
        <v>0</v>
      </c>
      <c r="H18" s="278">
        <v>0</v>
      </c>
      <c r="J18" s="278">
        <v>301.61</v>
      </c>
      <c r="K18" s="56"/>
      <c r="L18" s="56"/>
      <c r="M18" s="56"/>
      <c r="N18" s="56">
        <v>2510757.66</v>
      </c>
      <c r="O18" s="100">
        <v>1138913.69</v>
      </c>
      <c r="P18" s="100">
        <v>280109</v>
      </c>
      <c r="Q18" s="100">
        <v>802.58</v>
      </c>
      <c r="S18" s="100">
        <v>1229220</v>
      </c>
      <c r="T18" s="100">
        <v>817680</v>
      </c>
      <c r="U18" s="127">
        <v>1790870</v>
      </c>
      <c r="X18" s="127">
        <v>800393.95</v>
      </c>
      <c r="Y18" s="127">
        <v>185513.9</v>
      </c>
    </row>
    <row r="19" spans="1:28" x14ac:dyDescent="0.2">
      <c r="A19" s="56" t="s">
        <v>1819</v>
      </c>
      <c r="B19" s="126">
        <v>1819634.72</v>
      </c>
      <c r="C19" s="126">
        <v>30808</v>
      </c>
      <c r="D19" s="126">
        <v>55061.98</v>
      </c>
      <c r="E19" s="56">
        <v>3342258.42</v>
      </c>
      <c r="F19" s="56">
        <v>355654.39</v>
      </c>
      <c r="H19" s="278">
        <v>0</v>
      </c>
      <c r="I19" s="278">
        <v>26260</v>
      </c>
      <c r="J19" s="278">
        <v>2532.34</v>
      </c>
      <c r="K19" s="56">
        <v>80000</v>
      </c>
      <c r="L19" s="56"/>
      <c r="M19" s="56">
        <v>23420</v>
      </c>
      <c r="N19" s="56">
        <v>684118.79</v>
      </c>
      <c r="O19" s="100">
        <v>1421036.12</v>
      </c>
      <c r="Q19" s="100">
        <v>2021.44</v>
      </c>
      <c r="S19" s="100">
        <v>606960</v>
      </c>
      <c r="T19" s="100">
        <v>818474</v>
      </c>
      <c r="U19" s="127">
        <v>1368250</v>
      </c>
      <c r="W19" s="127">
        <v>900</v>
      </c>
      <c r="X19" s="127">
        <v>422273.52</v>
      </c>
      <c r="Y19" s="127">
        <v>259748.67</v>
      </c>
    </row>
    <row r="20" spans="1:28" x14ac:dyDescent="0.2">
      <c r="A20" s="56" t="s">
        <v>1820</v>
      </c>
      <c r="B20" s="126">
        <v>297819.61</v>
      </c>
      <c r="C20" s="126">
        <v>0</v>
      </c>
      <c r="D20" s="126">
        <v>53565.39</v>
      </c>
      <c r="E20" s="56">
        <v>444971.75</v>
      </c>
      <c r="F20" s="56">
        <v>194185.9</v>
      </c>
      <c r="H20" s="278">
        <v>1673.96</v>
      </c>
      <c r="I20" s="278">
        <v>40000</v>
      </c>
      <c r="J20" s="278">
        <v>73</v>
      </c>
      <c r="K20" s="56"/>
      <c r="L20" s="56"/>
      <c r="M20" s="56"/>
      <c r="N20" s="56">
        <v>787661.67</v>
      </c>
      <c r="O20" s="100">
        <v>653382.65</v>
      </c>
      <c r="P20" s="100">
        <v>2147</v>
      </c>
      <c r="Q20" s="100">
        <v>270.23</v>
      </c>
      <c r="S20" s="100">
        <v>1201590</v>
      </c>
      <c r="T20" s="100">
        <v>126480</v>
      </c>
      <c r="U20" s="127">
        <v>1385660</v>
      </c>
      <c r="X20" s="127">
        <v>377360.49</v>
      </c>
      <c r="Y20" s="127">
        <v>83082.53</v>
      </c>
    </row>
    <row r="21" spans="1:28" ht="15" customHeight="1" x14ac:dyDescent="0.2">
      <c r="A21" s="56" t="s">
        <v>1821</v>
      </c>
      <c r="B21" s="126">
        <v>574676.93999999994</v>
      </c>
      <c r="C21" s="126">
        <v>5978.74</v>
      </c>
      <c r="D21" s="126">
        <v>52296.62</v>
      </c>
      <c r="E21" s="56">
        <v>816912.38</v>
      </c>
      <c r="F21" s="56">
        <v>247877.34</v>
      </c>
      <c r="G21" s="278">
        <v>0</v>
      </c>
      <c r="J21" s="278">
        <v>162.93</v>
      </c>
      <c r="K21" s="56"/>
      <c r="L21" s="56"/>
      <c r="M21" s="56">
        <v>-97.27</v>
      </c>
      <c r="N21" s="56">
        <v>1709584.67</v>
      </c>
      <c r="O21" s="100">
        <v>561937.62</v>
      </c>
      <c r="Q21" s="100">
        <v>832.44</v>
      </c>
      <c r="S21" s="100">
        <v>1106190</v>
      </c>
      <c r="T21" s="100">
        <v>128060</v>
      </c>
      <c r="U21" s="127">
        <v>1269251</v>
      </c>
      <c r="X21" s="127">
        <v>290349.40999999997</v>
      </c>
      <c r="Y21" s="127">
        <v>198548.66</v>
      </c>
    </row>
    <row r="22" spans="1:28" x14ac:dyDescent="0.2">
      <c r="A22" s="56" t="s">
        <v>1925</v>
      </c>
      <c r="B22" s="126">
        <v>182297.45</v>
      </c>
      <c r="C22" s="126">
        <v>51061</v>
      </c>
      <c r="D22" s="126">
        <v>158772.28</v>
      </c>
      <c r="E22" s="56">
        <v>1047648.82</v>
      </c>
      <c r="F22" s="56">
        <v>393796.92</v>
      </c>
      <c r="J22" s="278">
        <v>144.53</v>
      </c>
      <c r="K22" s="56"/>
      <c r="L22" s="56"/>
      <c r="M22" s="56">
        <v>115649.85</v>
      </c>
      <c r="N22" s="56">
        <v>2287426.9300000002</v>
      </c>
      <c r="O22" s="100">
        <v>850085.93</v>
      </c>
      <c r="Q22" s="100">
        <v>222.25</v>
      </c>
      <c r="S22" s="100">
        <v>783310</v>
      </c>
      <c r="T22" s="100">
        <v>69680</v>
      </c>
      <c r="U22" s="127">
        <v>1061420</v>
      </c>
      <c r="X22" s="127">
        <v>382531.75</v>
      </c>
      <c r="Y22" s="127">
        <v>193201.97</v>
      </c>
    </row>
    <row r="23" spans="1:28" x14ac:dyDescent="0.2">
      <c r="A23" s="56" t="s">
        <v>1822</v>
      </c>
      <c r="B23" s="126">
        <v>184686.97</v>
      </c>
      <c r="C23" s="126">
        <v>0</v>
      </c>
      <c r="D23" s="126">
        <v>32069.13</v>
      </c>
      <c r="E23" s="56">
        <v>994888.14</v>
      </c>
      <c r="F23" s="56">
        <v>184109.53</v>
      </c>
      <c r="J23" s="278">
        <v>0</v>
      </c>
      <c r="K23" s="56"/>
      <c r="L23" s="56"/>
      <c r="M23" s="56">
        <v>14826.49</v>
      </c>
      <c r="N23" s="56">
        <v>2091979.99</v>
      </c>
      <c r="O23" s="100">
        <v>486645.43</v>
      </c>
      <c r="P23" s="100">
        <v>19200</v>
      </c>
      <c r="Q23" s="100">
        <v>84.36</v>
      </c>
      <c r="S23" s="100">
        <v>610596</v>
      </c>
      <c r="T23" s="100">
        <v>132938</v>
      </c>
      <c r="U23" s="127">
        <v>622596</v>
      </c>
      <c r="X23" s="127">
        <v>365298.34</v>
      </c>
      <c r="Y23" s="127">
        <v>183111.82</v>
      </c>
    </row>
    <row r="24" spans="1:28" x14ac:dyDescent="0.2">
      <c r="A24" s="56" t="s">
        <v>1823</v>
      </c>
      <c r="B24" s="126">
        <v>966162.09</v>
      </c>
      <c r="C24" s="126">
        <v>17880</v>
      </c>
      <c r="D24" s="126">
        <v>13022.57</v>
      </c>
      <c r="E24" s="56">
        <v>750264.42</v>
      </c>
      <c r="F24" s="56">
        <v>275695.21000000002</v>
      </c>
      <c r="G24" s="278">
        <v>0</v>
      </c>
      <c r="J24" s="278">
        <v>165.42</v>
      </c>
      <c r="K24" s="56">
        <v>64445</v>
      </c>
      <c r="L24" s="56"/>
      <c r="M24" s="56">
        <v>54985.69</v>
      </c>
      <c r="N24" s="56"/>
      <c r="O24" s="100">
        <v>1053047.24</v>
      </c>
      <c r="P24" s="100">
        <v>484611</v>
      </c>
      <c r="Q24" s="100">
        <v>930.98</v>
      </c>
      <c r="S24" s="100">
        <v>1389591.5</v>
      </c>
      <c r="T24" s="100">
        <v>101610</v>
      </c>
      <c r="U24" s="127">
        <v>1808511.5</v>
      </c>
      <c r="X24" s="127">
        <v>659505.87</v>
      </c>
      <c r="Y24" s="127">
        <v>177550.68</v>
      </c>
      <c r="AB24" s="127">
        <v>49320</v>
      </c>
    </row>
    <row r="25" spans="1:28" x14ac:dyDescent="0.2">
      <c r="A25" s="56" t="s">
        <v>1824</v>
      </c>
      <c r="B25" s="126">
        <v>291713.73</v>
      </c>
      <c r="C25" s="126">
        <v>0</v>
      </c>
      <c r="D25" s="126">
        <v>7775.83</v>
      </c>
      <c r="E25" s="56">
        <v>1207796.8400000001</v>
      </c>
      <c r="F25" s="56">
        <v>164756.71</v>
      </c>
      <c r="G25" s="278">
        <v>0</v>
      </c>
      <c r="J25" s="278">
        <v>276.73</v>
      </c>
      <c r="K25" s="56"/>
      <c r="L25" s="56"/>
      <c r="M25" s="56">
        <v>10153.91</v>
      </c>
      <c r="N25" s="56">
        <v>1967042.37</v>
      </c>
      <c r="O25" s="100">
        <v>445929.5</v>
      </c>
      <c r="Q25" s="100">
        <v>289.7</v>
      </c>
      <c r="S25" s="100">
        <v>989276</v>
      </c>
      <c r="T25" s="100">
        <v>31100</v>
      </c>
      <c r="U25" s="127">
        <v>1002776</v>
      </c>
      <c r="X25" s="127">
        <v>239554.02</v>
      </c>
      <c r="Y25" s="127">
        <v>156310.92000000001</v>
      </c>
    </row>
    <row r="26" spans="1:28" x14ac:dyDescent="0.2">
      <c r="A26" s="56" t="s">
        <v>1825</v>
      </c>
      <c r="B26" s="126">
        <v>436791.54</v>
      </c>
      <c r="C26" s="126">
        <v>25193</v>
      </c>
      <c r="D26" s="126">
        <v>32084.61</v>
      </c>
      <c r="E26" s="56">
        <v>757447.54</v>
      </c>
      <c r="F26" s="56">
        <v>219992</v>
      </c>
      <c r="I26" s="278">
        <v>45300</v>
      </c>
      <c r="J26" s="278">
        <v>213.09</v>
      </c>
      <c r="K26" s="56"/>
      <c r="L26" s="56"/>
      <c r="M26" s="56">
        <v>67822.17</v>
      </c>
      <c r="N26" s="56">
        <v>1301651.56</v>
      </c>
      <c r="O26" s="100">
        <v>751597.57</v>
      </c>
      <c r="Q26" s="100">
        <v>527.38</v>
      </c>
      <c r="S26" s="100">
        <v>410470</v>
      </c>
      <c r="T26" s="100">
        <v>46300</v>
      </c>
      <c r="U26" s="127">
        <v>439970</v>
      </c>
      <c r="X26" s="127">
        <v>457404.18</v>
      </c>
      <c r="Y26" s="127">
        <v>174550.74</v>
      </c>
    </row>
    <row r="27" spans="1:28" x14ac:dyDescent="0.2">
      <c r="A27" s="56" t="s">
        <v>1826</v>
      </c>
      <c r="B27" s="126">
        <v>442099.19</v>
      </c>
      <c r="C27" s="126">
        <v>0</v>
      </c>
      <c r="D27" s="126">
        <v>33535.769999999997</v>
      </c>
      <c r="E27" s="56">
        <v>1991654.62</v>
      </c>
      <c r="F27" s="56">
        <v>307111.61</v>
      </c>
      <c r="J27" s="278">
        <v>173</v>
      </c>
      <c r="K27" s="56"/>
      <c r="L27" s="56"/>
      <c r="M27" s="56">
        <v>700.02</v>
      </c>
      <c r="N27" s="56">
        <v>1776680.82</v>
      </c>
      <c r="O27" s="100">
        <v>1276816.47</v>
      </c>
      <c r="Q27" s="100">
        <v>159.85</v>
      </c>
      <c r="S27" s="100">
        <v>771907.5</v>
      </c>
      <c r="T27" s="100">
        <v>118649</v>
      </c>
      <c r="U27" s="127">
        <v>1226697.5</v>
      </c>
      <c r="X27" s="127">
        <v>394569.2</v>
      </c>
      <c r="Y27" s="127">
        <v>228735.93</v>
      </c>
    </row>
    <row r="28" spans="1:28" x14ac:dyDescent="0.2">
      <c r="A28" s="56" t="s">
        <v>1827</v>
      </c>
      <c r="B28" s="126">
        <v>495388.11</v>
      </c>
      <c r="C28" s="126">
        <v>41707</v>
      </c>
      <c r="D28" s="126">
        <v>40784.800000000003</v>
      </c>
      <c r="E28" s="56">
        <v>1445900.33</v>
      </c>
      <c r="F28" s="56">
        <v>264394.83</v>
      </c>
      <c r="G28" s="278">
        <v>1500</v>
      </c>
      <c r="H28" s="278">
        <v>40571.94</v>
      </c>
      <c r="J28" s="278">
        <v>221.01</v>
      </c>
      <c r="K28" s="56"/>
      <c r="L28" s="56"/>
      <c r="M28" s="56">
        <v>14926.08</v>
      </c>
      <c r="N28" s="56">
        <v>2074982.75</v>
      </c>
      <c r="O28" s="100">
        <v>1734906.27</v>
      </c>
      <c r="Q28" s="100">
        <v>593.88</v>
      </c>
      <c r="R28" s="100">
        <v>110</v>
      </c>
      <c r="S28" s="100">
        <v>1680542.5</v>
      </c>
      <c r="T28" s="100">
        <v>229515</v>
      </c>
      <c r="U28" s="127">
        <v>2486472.5</v>
      </c>
      <c r="X28" s="127">
        <v>604546.9</v>
      </c>
      <c r="Y28" s="127">
        <v>268066.44</v>
      </c>
      <c r="AA28" s="127">
        <v>3</v>
      </c>
    </row>
    <row r="29" spans="1:28" x14ac:dyDescent="0.2">
      <c r="A29" s="56" t="s">
        <v>1828</v>
      </c>
      <c r="B29" s="126">
        <v>364869.23</v>
      </c>
      <c r="C29" s="126">
        <v>8118.5</v>
      </c>
      <c r="D29" s="126">
        <v>120938</v>
      </c>
      <c r="E29" s="56">
        <v>636336.67000000004</v>
      </c>
      <c r="F29" s="56">
        <v>252484.11</v>
      </c>
      <c r="H29" s="278">
        <v>21031.18</v>
      </c>
      <c r="J29" s="278">
        <v>146</v>
      </c>
      <c r="K29" s="56"/>
      <c r="L29" s="56"/>
      <c r="M29" s="56">
        <v>22294.71</v>
      </c>
      <c r="N29" s="56">
        <v>1942599.48</v>
      </c>
      <c r="O29" s="100">
        <v>779846.66</v>
      </c>
      <c r="Q29" s="100">
        <v>641.74</v>
      </c>
      <c r="S29" s="100">
        <v>828904.5</v>
      </c>
      <c r="T29" s="100">
        <v>47303</v>
      </c>
      <c r="U29" s="127">
        <v>924007.5</v>
      </c>
      <c r="X29" s="127">
        <v>353137.89</v>
      </c>
      <c r="Y29" s="127">
        <v>138331.43</v>
      </c>
      <c r="AB29" s="127">
        <v>900</v>
      </c>
    </row>
    <row r="30" spans="1:28" x14ac:dyDescent="0.2">
      <c r="A30" s="56" t="s">
        <v>1829</v>
      </c>
      <c r="B30" s="126">
        <v>627363.15</v>
      </c>
      <c r="C30" s="126">
        <v>9753.25</v>
      </c>
      <c r="D30" s="126">
        <v>91112.47</v>
      </c>
      <c r="E30" s="56">
        <v>923470.39</v>
      </c>
      <c r="F30" s="56">
        <v>271169.61</v>
      </c>
      <c r="G30" s="278">
        <v>0</v>
      </c>
      <c r="H30" s="278">
        <v>18676.259999999998</v>
      </c>
      <c r="J30" s="278">
        <v>141.09</v>
      </c>
      <c r="K30" s="56"/>
      <c r="L30" s="56"/>
      <c r="M30" s="56">
        <v>47389.14</v>
      </c>
      <c r="N30" s="56">
        <v>1357301.45</v>
      </c>
      <c r="O30" s="100">
        <v>1171263.07</v>
      </c>
      <c r="Q30" s="100">
        <v>1154.4000000000001</v>
      </c>
      <c r="R30" s="100">
        <v>60</v>
      </c>
      <c r="S30" s="100">
        <v>813312</v>
      </c>
      <c r="T30" s="100">
        <v>65615</v>
      </c>
      <c r="U30" s="127">
        <v>1173042</v>
      </c>
      <c r="X30" s="127">
        <v>413275.58</v>
      </c>
      <c r="Y30" s="127">
        <v>137303.70000000001</v>
      </c>
      <c r="AA30" s="127">
        <v>1</v>
      </c>
      <c r="AB30" s="127">
        <v>1800</v>
      </c>
    </row>
    <row r="31" spans="1:28" x14ac:dyDescent="0.2">
      <c r="A31" s="56" t="s">
        <v>1830</v>
      </c>
      <c r="B31" s="126">
        <v>353722.5</v>
      </c>
      <c r="C31" s="126">
        <v>550</v>
      </c>
      <c r="D31" s="126">
        <v>102998.35</v>
      </c>
      <c r="E31" s="56">
        <v>490414.41</v>
      </c>
      <c r="F31" s="56">
        <v>162874</v>
      </c>
      <c r="G31" s="278">
        <v>0</v>
      </c>
      <c r="H31" s="278">
        <v>32660.75</v>
      </c>
      <c r="I31" s="278">
        <v>0.09</v>
      </c>
      <c r="J31" s="278">
        <v>140.29</v>
      </c>
      <c r="K31" s="56">
        <v>9690.9500000000007</v>
      </c>
      <c r="L31" s="56"/>
      <c r="M31" s="56">
        <v>163506.91</v>
      </c>
      <c r="N31" s="56">
        <v>1339755.76</v>
      </c>
      <c r="O31" s="100">
        <v>983228.23</v>
      </c>
      <c r="P31" s="100">
        <v>1498.5</v>
      </c>
      <c r="Q31" s="100">
        <v>586.19000000000005</v>
      </c>
      <c r="R31" s="100">
        <v>800</v>
      </c>
      <c r="S31" s="100">
        <v>1187476.8999999999</v>
      </c>
      <c r="T31" s="100">
        <v>84115</v>
      </c>
      <c r="U31" s="127">
        <v>1606626.9</v>
      </c>
      <c r="X31" s="127">
        <v>505348.38</v>
      </c>
      <c r="Y31" s="127">
        <v>305228.34000000003</v>
      </c>
      <c r="AA31" s="127">
        <v>3</v>
      </c>
      <c r="AB31" s="127">
        <v>1500</v>
      </c>
    </row>
    <row r="32" spans="1:28" x14ac:dyDescent="0.2">
      <c r="A32" s="56" t="s">
        <v>1831</v>
      </c>
      <c r="B32" s="126">
        <v>408077.37</v>
      </c>
      <c r="C32" s="126">
        <v>0</v>
      </c>
      <c r="D32" s="126">
        <v>95870.37</v>
      </c>
      <c r="E32" s="56">
        <v>1167935.7</v>
      </c>
      <c r="F32" s="56">
        <v>183134.11</v>
      </c>
      <c r="H32" s="278">
        <v>31482.26</v>
      </c>
      <c r="J32" s="278">
        <v>91.64</v>
      </c>
      <c r="K32" s="56"/>
      <c r="L32" s="56"/>
      <c r="M32" s="56">
        <v>-11052.26</v>
      </c>
      <c r="N32" s="56">
        <v>2103448.6</v>
      </c>
      <c r="O32" s="100">
        <v>1114384.6599999999</v>
      </c>
      <c r="Q32" s="100">
        <v>723.62</v>
      </c>
      <c r="S32" s="100">
        <v>1182478</v>
      </c>
      <c r="T32" s="100">
        <v>86000</v>
      </c>
      <c r="U32" s="127">
        <v>1588528</v>
      </c>
      <c r="X32" s="127">
        <v>345280.43</v>
      </c>
      <c r="Y32" s="127">
        <v>223702.6</v>
      </c>
      <c r="AA32" s="127">
        <v>3</v>
      </c>
      <c r="AB32" s="127">
        <v>900</v>
      </c>
    </row>
    <row r="33" spans="1:28" x14ac:dyDescent="0.2">
      <c r="A33" s="56" t="s">
        <v>1832</v>
      </c>
      <c r="B33" s="126">
        <v>601221.53</v>
      </c>
      <c r="C33" s="126">
        <v>3886.5</v>
      </c>
      <c r="D33" s="126">
        <v>67770.38</v>
      </c>
      <c r="E33" s="56">
        <v>472761.52</v>
      </c>
      <c r="F33" s="56">
        <v>280416.09999999998</v>
      </c>
      <c r="H33" s="278">
        <v>17956.52</v>
      </c>
      <c r="J33" s="278">
        <v>132</v>
      </c>
      <c r="K33" s="56">
        <v>18629.810000000001</v>
      </c>
      <c r="L33" s="56"/>
      <c r="M33" s="56">
        <v>94908.73</v>
      </c>
      <c r="N33" s="56">
        <v>1634028.2</v>
      </c>
      <c r="O33" s="100">
        <v>775162.09</v>
      </c>
      <c r="P33" s="100">
        <v>1306.8599999999999</v>
      </c>
      <c r="Q33" s="100">
        <v>1056.56</v>
      </c>
      <c r="S33" s="100">
        <v>423762.5</v>
      </c>
      <c r="T33" s="100">
        <v>69115</v>
      </c>
      <c r="U33" s="127">
        <v>679462.5</v>
      </c>
      <c r="X33" s="127">
        <v>299111.71000000002</v>
      </c>
      <c r="Y33" s="127">
        <v>221294.49</v>
      </c>
      <c r="AB33" s="127">
        <v>900</v>
      </c>
    </row>
    <row r="34" spans="1:28" x14ac:dyDescent="0.2">
      <c r="A34" s="56" t="s">
        <v>1833</v>
      </c>
      <c r="B34" s="126">
        <v>236514.55</v>
      </c>
      <c r="C34" s="126">
        <v>3837</v>
      </c>
      <c r="D34" s="126">
        <v>21689.14</v>
      </c>
      <c r="E34" s="56">
        <v>627818.36</v>
      </c>
      <c r="F34" s="56">
        <v>258800.1</v>
      </c>
      <c r="G34" s="278">
        <v>0</v>
      </c>
      <c r="H34" s="278">
        <v>1700.05</v>
      </c>
      <c r="J34" s="278">
        <v>152.02000000000001</v>
      </c>
      <c r="K34" s="56"/>
      <c r="L34" s="56"/>
      <c r="M34" s="56">
        <v>44138.62</v>
      </c>
      <c r="N34" s="56">
        <v>391756.52</v>
      </c>
      <c r="O34" s="100">
        <v>1025960.96</v>
      </c>
      <c r="Q34" s="100">
        <v>697.13</v>
      </c>
      <c r="R34" s="100">
        <v>350</v>
      </c>
      <c r="S34" s="100">
        <v>1246078.1000000001</v>
      </c>
      <c r="T34" s="100">
        <v>90221</v>
      </c>
      <c r="U34" s="127">
        <v>1502694.1</v>
      </c>
      <c r="X34" s="127">
        <v>600450.87</v>
      </c>
      <c r="Y34" s="127">
        <v>112255.09</v>
      </c>
      <c r="AA34" s="127">
        <v>2</v>
      </c>
      <c r="AB34" s="127">
        <v>900</v>
      </c>
    </row>
    <row r="35" spans="1:28" x14ac:dyDescent="0.2">
      <c r="A35" s="56" t="s">
        <v>1834</v>
      </c>
      <c r="B35" s="126">
        <v>371589.03</v>
      </c>
      <c r="C35" s="126">
        <v>35087</v>
      </c>
      <c r="D35" s="126">
        <v>41062.28</v>
      </c>
      <c r="E35" s="56">
        <v>475208.76</v>
      </c>
      <c r="F35" s="56">
        <v>277439.82</v>
      </c>
      <c r="H35" s="278">
        <v>39637.629999999997</v>
      </c>
      <c r="J35" s="278">
        <v>138</v>
      </c>
      <c r="K35" s="56"/>
      <c r="L35" s="56"/>
      <c r="M35" s="56">
        <v>3795.98</v>
      </c>
      <c r="N35" s="56">
        <v>459399.49</v>
      </c>
      <c r="O35" s="100">
        <v>642308.26</v>
      </c>
      <c r="Q35" s="100">
        <v>659.55</v>
      </c>
      <c r="R35" s="100">
        <v>20</v>
      </c>
      <c r="S35" s="100">
        <v>823374</v>
      </c>
      <c r="T35" s="100">
        <v>75418</v>
      </c>
      <c r="U35" s="127">
        <v>907277</v>
      </c>
      <c r="X35" s="127">
        <v>289629.82</v>
      </c>
      <c r="Y35" s="127">
        <v>102890.54</v>
      </c>
    </row>
    <row r="36" spans="1:28" x14ac:dyDescent="0.2">
      <c r="A36" s="56" t="s">
        <v>1835</v>
      </c>
      <c r="B36" s="126">
        <v>292428.65999999997</v>
      </c>
      <c r="C36" s="126">
        <v>11528.2</v>
      </c>
      <c r="D36" s="126">
        <v>47904.92</v>
      </c>
      <c r="E36" s="56">
        <v>761102.9</v>
      </c>
      <c r="F36" s="56">
        <v>183647.06</v>
      </c>
      <c r="H36" s="278">
        <v>35806.54</v>
      </c>
      <c r="J36" s="278">
        <v>134</v>
      </c>
      <c r="K36" s="56">
        <v>13761.1</v>
      </c>
      <c r="L36" s="56"/>
      <c r="M36" s="56">
        <v>59041.47</v>
      </c>
      <c r="N36" s="56">
        <v>556569.79</v>
      </c>
      <c r="O36" s="100">
        <v>881333.05</v>
      </c>
      <c r="P36" s="100">
        <v>86438.720000000001</v>
      </c>
      <c r="Q36" s="100">
        <v>386.08</v>
      </c>
      <c r="R36" s="100">
        <v>30</v>
      </c>
      <c r="S36" s="100">
        <v>1064641.3999999999</v>
      </c>
      <c r="T36" s="100">
        <v>48618</v>
      </c>
      <c r="U36" s="127">
        <v>1318286.3999999999</v>
      </c>
      <c r="X36" s="127">
        <v>304540.58</v>
      </c>
      <c r="Y36" s="127">
        <v>142252.12</v>
      </c>
      <c r="AB36" s="127">
        <v>900</v>
      </c>
    </row>
    <row r="37" spans="1:28" x14ac:dyDescent="0.2">
      <c r="A37" s="56" t="s">
        <v>1836</v>
      </c>
      <c r="B37" s="126">
        <v>366608.06</v>
      </c>
      <c r="C37" s="126">
        <v>458.75</v>
      </c>
      <c r="D37" s="126">
        <v>87771.78</v>
      </c>
      <c r="E37" s="56">
        <v>329764.51</v>
      </c>
      <c r="F37" s="56">
        <v>255158.52</v>
      </c>
      <c r="H37" s="278">
        <v>17900</v>
      </c>
      <c r="I37" s="278">
        <v>92155</v>
      </c>
      <c r="J37" s="278">
        <v>141</v>
      </c>
      <c r="K37" s="56"/>
      <c r="L37" s="56"/>
      <c r="M37" s="56">
        <v>31237.95</v>
      </c>
      <c r="N37" s="56">
        <v>1714982.69</v>
      </c>
      <c r="O37" s="100">
        <v>925501.38</v>
      </c>
      <c r="Q37" s="100">
        <v>571.9</v>
      </c>
      <c r="R37" s="100">
        <v>120</v>
      </c>
      <c r="S37" s="100">
        <v>869932</v>
      </c>
      <c r="T37" s="100">
        <v>71615</v>
      </c>
      <c r="U37" s="127">
        <v>1117965</v>
      </c>
      <c r="X37" s="127">
        <v>456185.46</v>
      </c>
      <c r="Y37" s="127">
        <v>97048.71</v>
      </c>
      <c r="AA37" s="127">
        <v>1</v>
      </c>
    </row>
    <row r="38" spans="1:28" x14ac:dyDescent="0.2">
      <c r="A38" s="56" t="s">
        <v>1837</v>
      </c>
      <c r="B38" s="126">
        <v>297167.27</v>
      </c>
      <c r="C38" s="126">
        <v>441</v>
      </c>
      <c r="D38" s="126">
        <v>85183.45</v>
      </c>
      <c r="E38" s="56">
        <v>1181883.07</v>
      </c>
      <c r="F38" s="56">
        <v>210447.73</v>
      </c>
      <c r="H38" s="278">
        <v>21821.51</v>
      </c>
      <c r="I38" s="278">
        <v>84595</v>
      </c>
      <c r="J38" s="278">
        <v>146</v>
      </c>
      <c r="K38" s="56"/>
      <c r="L38" s="56"/>
      <c r="M38" s="56">
        <v>33811.199999999997</v>
      </c>
      <c r="N38" s="56">
        <v>2179663.7000000002</v>
      </c>
      <c r="O38" s="100">
        <v>977009.71</v>
      </c>
      <c r="Q38" s="100">
        <v>456.21</v>
      </c>
      <c r="R38" s="100">
        <v>540</v>
      </c>
      <c r="S38" s="100">
        <v>1107904.5</v>
      </c>
      <c r="T38" s="100">
        <v>138615</v>
      </c>
      <c r="U38" s="127">
        <v>1449004.5</v>
      </c>
      <c r="X38" s="127">
        <v>379295.56</v>
      </c>
      <c r="Y38" s="127">
        <v>404748</v>
      </c>
      <c r="AA38" s="127">
        <v>2</v>
      </c>
      <c r="AB38" s="127">
        <v>900</v>
      </c>
    </row>
    <row r="39" spans="1:28" x14ac:dyDescent="0.2">
      <c r="A39" s="56" t="s">
        <v>1838</v>
      </c>
      <c r="B39" s="126">
        <v>813485.75</v>
      </c>
      <c r="C39" s="126">
        <v>9434.75</v>
      </c>
      <c r="D39" s="126">
        <v>31740.31</v>
      </c>
      <c r="E39" s="56">
        <v>486964.31</v>
      </c>
      <c r="F39" s="56">
        <v>326389.58</v>
      </c>
      <c r="H39" s="278">
        <v>26041.29</v>
      </c>
      <c r="J39" s="278">
        <v>283.33999999999997</v>
      </c>
      <c r="K39" s="56"/>
      <c r="L39" s="56"/>
      <c r="M39" s="56"/>
      <c r="N39" s="56">
        <v>1994257.35</v>
      </c>
      <c r="O39" s="100">
        <v>1117921.02</v>
      </c>
      <c r="Q39" s="100">
        <v>1453.34</v>
      </c>
      <c r="S39" s="100">
        <v>729450</v>
      </c>
      <c r="T39" s="100">
        <v>35495</v>
      </c>
      <c r="U39" s="127">
        <v>1106490</v>
      </c>
      <c r="X39" s="127">
        <v>364161.49</v>
      </c>
      <c r="Y39" s="127">
        <v>208453.03</v>
      </c>
      <c r="AB39" s="127">
        <v>50000</v>
      </c>
    </row>
    <row r="40" spans="1:28" x14ac:dyDescent="0.2">
      <c r="A40" s="56" t="s">
        <v>1839</v>
      </c>
      <c r="B40" s="126">
        <v>396198.53</v>
      </c>
      <c r="C40" s="126">
        <v>230</v>
      </c>
      <c r="D40" s="126">
        <v>65747.990000000005</v>
      </c>
      <c r="E40" s="56">
        <v>857510.94</v>
      </c>
      <c r="F40" s="56">
        <v>467886.14</v>
      </c>
      <c r="H40" s="278">
        <v>28260.93</v>
      </c>
      <c r="J40" s="278">
        <v>150.9</v>
      </c>
      <c r="K40" s="56">
        <v>10000</v>
      </c>
      <c r="L40" s="56"/>
      <c r="M40" s="56">
        <v>26432.29</v>
      </c>
      <c r="N40" s="56"/>
      <c r="O40" s="100">
        <v>935902.95</v>
      </c>
      <c r="Q40" s="100">
        <v>806.17</v>
      </c>
      <c r="S40" s="100">
        <v>1590038.5</v>
      </c>
      <c r="T40" s="100">
        <v>70415</v>
      </c>
      <c r="U40" s="127">
        <v>1896858.5</v>
      </c>
      <c r="X40" s="127">
        <v>309295.34000000003</v>
      </c>
      <c r="Y40" s="127">
        <v>238507.66</v>
      </c>
      <c r="AA40" s="127">
        <v>1</v>
      </c>
      <c r="AB40" s="127">
        <v>1500</v>
      </c>
    </row>
    <row r="41" spans="1:28" x14ac:dyDescent="0.2">
      <c r="A41" s="56" t="s">
        <v>1918</v>
      </c>
      <c r="B41" s="126">
        <v>429061.96</v>
      </c>
      <c r="C41" s="126">
        <v>0</v>
      </c>
      <c r="D41" s="126">
        <v>22257.01</v>
      </c>
      <c r="E41" s="56">
        <v>777151.41</v>
      </c>
      <c r="F41" s="56">
        <v>234198.18</v>
      </c>
      <c r="H41" s="278">
        <v>43950.559999999998</v>
      </c>
      <c r="J41" s="278">
        <v>1077.21</v>
      </c>
      <c r="K41" s="56"/>
      <c r="L41" s="56"/>
      <c r="M41" s="56">
        <v>29600</v>
      </c>
      <c r="N41" s="56">
        <v>1367149.29</v>
      </c>
      <c r="O41" s="100">
        <v>1028504.13</v>
      </c>
      <c r="Q41" s="100">
        <v>1175.0999999999999</v>
      </c>
      <c r="R41" s="100">
        <v>1800</v>
      </c>
      <c r="S41" s="100">
        <v>908573.03</v>
      </c>
      <c r="T41" s="100">
        <v>74715</v>
      </c>
      <c r="U41" s="127">
        <v>1328453.03</v>
      </c>
      <c r="X41" s="127">
        <v>372214.15</v>
      </c>
      <c r="Y41" s="127">
        <v>152888.03</v>
      </c>
      <c r="AA41" s="127">
        <v>2</v>
      </c>
      <c r="AB41" s="127">
        <v>1800</v>
      </c>
    </row>
    <row r="42" spans="1:28" x14ac:dyDescent="0.2">
      <c r="A42" s="56" t="s">
        <v>1840</v>
      </c>
      <c r="B42" s="126">
        <v>861697.19</v>
      </c>
      <c r="C42" s="126">
        <v>0</v>
      </c>
      <c r="D42" s="126">
        <v>33623.42</v>
      </c>
      <c r="E42" s="56">
        <v>361413.59</v>
      </c>
      <c r="F42" s="56">
        <v>226797.72</v>
      </c>
      <c r="G42" s="278">
        <v>0</v>
      </c>
      <c r="H42" s="278">
        <v>47475.94</v>
      </c>
      <c r="J42" s="278">
        <v>3020.52</v>
      </c>
      <c r="K42" s="56"/>
      <c r="L42" s="56"/>
      <c r="M42" s="56">
        <v>1200</v>
      </c>
      <c r="N42" s="56">
        <v>1747176.74</v>
      </c>
      <c r="O42" s="100">
        <v>1193506.24</v>
      </c>
      <c r="Q42" s="100">
        <v>2067.52</v>
      </c>
      <c r="S42" s="100">
        <v>501984</v>
      </c>
      <c r="T42" s="100">
        <v>107400</v>
      </c>
      <c r="U42" s="127">
        <v>1217994</v>
      </c>
      <c r="W42" s="127">
        <v>320</v>
      </c>
      <c r="X42" s="127">
        <v>504103.6</v>
      </c>
      <c r="Y42" s="127">
        <v>163040.45000000001</v>
      </c>
    </row>
    <row r="43" spans="1:28" x14ac:dyDescent="0.2">
      <c r="A43" s="56" t="s">
        <v>1841</v>
      </c>
      <c r="B43" s="126">
        <v>325801.63</v>
      </c>
      <c r="C43" s="126">
        <v>0</v>
      </c>
      <c r="D43" s="126">
        <v>201070.48</v>
      </c>
      <c r="E43" s="56">
        <v>495348.63</v>
      </c>
      <c r="F43" s="56">
        <v>186600.75</v>
      </c>
      <c r="G43" s="278">
        <v>0</v>
      </c>
      <c r="H43" s="278">
        <v>81613.070000000007</v>
      </c>
      <c r="J43" s="278">
        <v>66</v>
      </c>
      <c r="K43" s="56"/>
      <c r="L43" s="56"/>
      <c r="M43" s="56"/>
      <c r="N43" s="56">
        <v>2580473.12</v>
      </c>
      <c r="O43" s="100">
        <v>2077395.65</v>
      </c>
      <c r="P43" s="100">
        <v>25000</v>
      </c>
      <c r="Q43" s="100">
        <v>779.79</v>
      </c>
      <c r="S43" s="100">
        <v>950312.2</v>
      </c>
      <c r="T43" s="100">
        <v>134530</v>
      </c>
      <c r="U43" s="127">
        <v>1690655.2</v>
      </c>
      <c r="W43" s="127">
        <v>2820</v>
      </c>
      <c r="X43" s="127">
        <v>876468.58</v>
      </c>
      <c r="Y43" s="127">
        <v>179874.9</v>
      </c>
    </row>
    <row r="44" spans="1:28" x14ac:dyDescent="0.2">
      <c r="A44" s="56" t="s">
        <v>1842</v>
      </c>
      <c r="B44" s="126">
        <v>436461.78</v>
      </c>
      <c r="C44" s="126">
        <v>0</v>
      </c>
      <c r="D44" s="126">
        <v>130371.78</v>
      </c>
      <c r="E44" s="56">
        <v>307351.56</v>
      </c>
      <c r="F44" s="56">
        <v>147261.22</v>
      </c>
      <c r="G44" s="278">
        <v>0</v>
      </c>
      <c r="H44" s="278">
        <v>51216.42</v>
      </c>
      <c r="J44" s="278">
        <v>271.5</v>
      </c>
      <c r="K44" s="56"/>
      <c r="L44" s="56"/>
      <c r="M44" s="56">
        <v>-218</v>
      </c>
      <c r="N44" s="56">
        <v>1682922.85</v>
      </c>
      <c r="O44" s="100">
        <v>1146564.55</v>
      </c>
      <c r="Q44" s="100">
        <v>1018.67</v>
      </c>
      <c r="S44" s="100">
        <v>668833.5</v>
      </c>
      <c r="T44" s="100">
        <v>74110</v>
      </c>
      <c r="U44" s="127">
        <v>1202693.5</v>
      </c>
      <c r="X44" s="127">
        <v>464772.46</v>
      </c>
      <c r="Y44" s="127">
        <v>110744.2</v>
      </c>
    </row>
    <row r="45" spans="1:28" x14ac:dyDescent="0.2">
      <c r="A45" s="56" t="s">
        <v>1843</v>
      </c>
      <c r="B45" s="126">
        <v>252325.98</v>
      </c>
      <c r="C45" s="126">
        <v>0</v>
      </c>
      <c r="D45" s="126">
        <v>42217.15</v>
      </c>
      <c r="E45" s="56">
        <v>509840.2</v>
      </c>
      <c r="F45" s="56">
        <v>94900.05</v>
      </c>
      <c r="G45" s="278">
        <v>0</v>
      </c>
      <c r="H45" s="278">
        <v>63883.24</v>
      </c>
      <c r="J45" s="278">
        <v>62</v>
      </c>
      <c r="K45" s="56"/>
      <c r="L45" s="56"/>
      <c r="M45" s="56">
        <v>0.25</v>
      </c>
      <c r="N45" s="56">
        <v>1664645.88</v>
      </c>
      <c r="O45" s="100">
        <v>763992.06</v>
      </c>
      <c r="Q45" s="100">
        <v>329.81</v>
      </c>
      <c r="S45" s="100">
        <v>988892.6</v>
      </c>
      <c r="T45" s="100">
        <v>8000</v>
      </c>
      <c r="U45" s="127">
        <v>1280967.6000000001</v>
      </c>
      <c r="X45" s="127">
        <v>254481.53</v>
      </c>
      <c r="Y45" s="127">
        <v>159233.9</v>
      </c>
    </row>
    <row r="46" spans="1:28" x14ac:dyDescent="0.2">
      <c r="A46" s="56" t="s">
        <v>1844</v>
      </c>
      <c r="B46" s="126">
        <v>359079.07</v>
      </c>
      <c r="C46" s="126">
        <v>0</v>
      </c>
      <c r="D46" s="126">
        <v>115175.41</v>
      </c>
      <c r="E46" s="56">
        <v>3178416.51</v>
      </c>
      <c r="F46" s="56">
        <v>138891.35999999999</v>
      </c>
      <c r="G46" s="278">
        <v>0</v>
      </c>
      <c r="H46" s="278">
        <v>122545.60000000001</v>
      </c>
      <c r="J46" s="278">
        <v>70</v>
      </c>
      <c r="K46" s="56"/>
      <c r="L46" s="56"/>
      <c r="M46" s="56"/>
      <c r="N46" s="56">
        <v>349948.56</v>
      </c>
      <c r="O46" s="100">
        <v>1369874.57</v>
      </c>
      <c r="P46" s="100">
        <v>210690</v>
      </c>
      <c r="Q46" s="100">
        <v>1057.77</v>
      </c>
      <c r="S46" s="100">
        <v>773118.4</v>
      </c>
      <c r="T46" s="100">
        <v>10500</v>
      </c>
      <c r="U46" s="127">
        <v>1438408.4</v>
      </c>
      <c r="X46" s="127">
        <v>553519.1</v>
      </c>
      <c r="Y46" s="127">
        <v>181164.63</v>
      </c>
    </row>
    <row r="47" spans="1:28" x14ac:dyDescent="0.2">
      <c r="A47" s="56" t="s">
        <v>1845</v>
      </c>
      <c r="B47" s="126">
        <v>587842.77</v>
      </c>
      <c r="C47" s="126">
        <v>0</v>
      </c>
      <c r="D47" s="126">
        <v>93469.5</v>
      </c>
      <c r="E47" s="56">
        <v>648891.01</v>
      </c>
      <c r="F47" s="56">
        <v>89491.58</v>
      </c>
      <c r="G47" s="278">
        <v>0</v>
      </c>
      <c r="H47" s="278">
        <v>76503.179999999993</v>
      </c>
      <c r="J47" s="278">
        <v>321.62</v>
      </c>
      <c r="K47" s="56"/>
      <c r="L47" s="56"/>
      <c r="M47" s="56"/>
      <c r="N47" s="56">
        <v>1610762.41</v>
      </c>
      <c r="O47" s="100">
        <v>1292082.01</v>
      </c>
      <c r="P47" s="100">
        <v>190000</v>
      </c>
      <c r="Q47" s="100">
        <v>692.55</v>
      </c>
      <c r="S47" s="100">
        <v>842483.1</v>
      </c>
      <c r="T47" s="100">
        <v>89200</v>
      </c>
      <c r="U47" s="127">
        <v>1363883.1</v>
      </c>
      <c r="X47" s="127">
        <v>421782.92</v>
      </c>
      <c r="Y47" s="127">
        <v>145916.47</v>
      </c>
    </row>
    <row r="48" spans="1:28" x14ac:dyDescent="0.2">
      <c r="A48" s="56" t="s">
        <v>1846</v>
      </c>
      <c r="B48" s="126">
        <v>473011.35</v>
      </c>
      <c r="C48" s="126">
        <v>0</v>
      </c>
      <c r="D48" s="126">
        <v>80263.100000000006</v>
      </c>
      <c r="E48" s="56">
        <v>698634.57</v>
      </c>
      <c r="F48" s="56">
        <v>76816</v>
      </c>
      <c r="H48" s="278">
        <v>78810.350000000006</v>
      </c>
      <c r="J48" s="278">
        <v>0</v>
      </c>
      <c r="K48" s="56"/>
      <c r="L48" s="56"/>
      <c r="M48" s="56"/>
      <c r="N48" s="56">
        <v>2707380.46</v>
      </c>
      <c r="O48" s="100">
        <v>1290230.6100000001</v>
      </c>
      <c r="P48" s="100">
        <v>190000</v>
      </c>
      <c r="Q48" s="100">
        <v>752.93</v>
      </c>
      <c r="S48" s="100">
        <v>992084.3</v>
      </c>
      <c r="T48" s="100">
        <v>18350</v>
      </c>
      <c r="U48" s="127">
        <v>1573404.3</v>
      </c>
      <c r="X48" s="127">
        <v>573478.21</v>
      </c>
      <c r="Y48" s="127">
        <v>165107.76</v>
      </c>
    </row>
    <row r="49" spans="1:28" x14ac:dyDescent="0.2">
      <c r="A49" s="56" t="s">
        <v>1919</v>
      </c>
      <c r="B49" s="126">
        <v>424272.19</v>
      </c>
      <c r="C49" s="126">
        <v>0</v>
      </c>
      <c r="D49" s="126">
        <v>29377.759999999998</v>
      </c>
      <c r="E49" s="56">
        <v>639270.31999999995</v>
      </c>
      <c r="F49" s="56">
        <v>182297.11</v>
      </c>
      <c r="G49" s="278">
        <v>0</v>
      </c>
      <c r="H49" s="278">
        <v>35619.1</v>
      </c>
      <c r="J49" s="278">
        <v>224</v>
      </c>
      <c r="K49" s="56"/>
      <c r="L49" s="56"/>
      <c r="M49" s="56">
        <v>99</v>
      </c>
      <c r="N49" s="56">
        <v>2321309.19</v>
      </c>
      <c r="O49" s="100">
        <v>599936.94999999995</v>
      </c>
      <c r="Q49" s="100">
        <v>999.16</v>
      </c>
      <c r="S49" s="100">
        <v>661713.29</v>
      </c>
      <c r="T49" s="100">
        <v>6000</v>
      </c>
      <c r="U49" s="127">
        <v>766293.29</v>
      </c>
      <c r="X49" s="127">
        <v>374983.38</v>
      </c>
      <c r="Y49" s="127">
        <v>143032.84</v>
      </c>
    </row>
    <row r="50" spans="1:28" x14ac:dyDescent="0.2">
      <c r="A50" s="56" t="s">
        <v>1929</v>
      </c>
      <c r="B50" s="126">
        <v>770722.61</v>
      </c>
      <c r="C50" s="126">
        <v>0</v>
      </c>
      <c r="D50" s="126">
        <v>34039.68</v>
      </c>
      <c r="E50" s="56">
        <v>455267.67</v>
      </c>
      <c r="F50" s="56">
        <v>165512.76999999999</v>
      </c>
      <c r="H50" s="278">
        <v>80034.33</v>
      </c>
      <c r="J50" s="278">
        <v>1258</v>
      </c>
      <c r="K50" s="56"/>
      <c r="L50" s="56"/>
      <c r="M50" s="56">
        <v>4840.9399999999996</v>
      </c>
      <c r="N50" s="56">
        <v>991778.49</v>
      </c>
      <c r="O50" s="100">
        <v>572087.07999999996</v>
      </c>
      <c r="P50" s="100">
        <v>185570</v>
      </c>
      <c r="Q50" s="100">
        <v>1971.53</v>
      </c>
      <c r="S50" s="100">
        <v>207993</v>
      </c>
      <c r="T50" s="100">
        <v>12000</v>
      </c>
      <c r="U50" s="127">
        <v>357828</v>
      </c>
      <c r="X50" s="127">
        <v>559248.26</v>
      </c>
      <c r="Y50" s="127">
        <v>85012.05</v>
      </c>
      <c r="AB50" s="127">
        <v>88000</v>
      </c>
    </row>
    <row r="51" spans="1:28" x14ac:dyDescent="0.2">
      <c r="A51" s="56" t="s">
        <v>1930</v>
      </c>
      <c r="B51" s="126">
        <v>185899.24</v>
      </c>
      <c r="C51" s="126">
        <v>0</v>
      </c>
      <c r="D51" s="126">
        <v>60321.18</v>
      </c>
      <c r="E51" s="56">
        <v>2867347.51</v>
      </c>
      <c r="F51" s="56">
        <v>97628.75</v>
      </c>
      <c r="G51" s="278">
        <v>0</v>
      </c>
      <c r="H51" s="278">
        <v>16073.21</v>
      </c>
      <c r="J51" s="278">
        <v>7255.25</v>
      </c>
      <c r="K51" s="56"/>
      <c r="L51" s="56"/>
      <c r="M51" s="56">
        <v>-8.77</v>
      </c>
      <c r="N51" s="56">
        <v>667821.93000000005</v>
      </c>
      <c r="O51" s="100">
        <v>665304.68999999994</v>
      </c>
      <c r="P51" s="100">
        <v>57000</v>
      </c>
      <c r="Q51" s="100">
        <v>404.95</v>
      </c>
      <c r="S51" s="100">
        <v>800509.43999999994</v>
      </c>
      <c r="T51" s="100">
        <v>10500</v>
      </c>
      <c r="U51" s="127">
        <v>933399.44</v>
      </c>
      <c r="X51" s="127">
        <v>293057.58</v>
      </c>
      <c r="Y51" s="127">
        <v>175638.21</v>
      </c>
    </row>
    <row r="52" spans="1:28" x14ac:dyDescent="0.2">
      <c r="A52" s="56" t="s">
        <v>1847</v>
      </c>
      <c r="B52" s="126">
        <v>395002.82</v>
      </c>
      <c r="C52" s="126">
        <v>38919</v>
      </c>
      <c r="D52" s="126">
        <v>11514.42</v>
      </c>
      <c r="E52" s="56">
        <v>944511.92</v>
      </c>
      <c r="F52" s="56">
        <v>214973.35</v>
      </c>
      <c r="G52" s="278">
        <v>11000</v>
      </c>
      <c r="H52" s="278">
        <v>8209.0300000000007</v>
      </c>
      <c r="J52" s="278">
        <v>2458</v>
      </c>
      <c r="K52" s="56"/>
      <c r="L52" s="56"/>
      <c r="M52" s="56"/>
      <c r="N52" s="56">
        <v>2139773.89</v>
      </c>
      <c r="O52" s="100">
        <v>533238.25</v>
      </c>
      <c r="Q52" s="100">
        <v>1043.1500000000001</v>
      </c>
      <c r="S52" s="100">
        <v>273787.5</v>
      </c>
      <c r="U52" s="127">
        <v>273787.5</v>
      </c>
      <c r="X52" s="127">
        <v>233123.06</v>
      </c>
      <c r="Y52" s="127">
        <v>163142.6</v>
      </c>
    </row>
    <row r="53" spans="1:28" x14ac:dyDescent="0.2">
      <c r="A53" s="56" t="s">
        <v>1848</v>
      </c>
      <c r="B53" s="126">
        <v>549771.43000000005</v>
      </c>
      <c r="C53" s="126">
        <v>74923</v>
      </c>
      <c r="D53" s="126">
        <v>12735.18</v>
      </c>
      <c r="E53" s="56">
        <v>422570.56</v>
      </c>
      <c r="F53" s="56">
        <v>154545.32</v>
      </c>
      <c r="G53" s="278">
        <v>44220</v>
      </c>
      <c r="H53" s="278">
        <v>7200.25</v>
      </c>
      <c r="J53" s="278">
        <v>972</v>
      </c>
      <c r="K53" s="56"/>
      <c r="L53" s="56"/>
      <c r="M53" s="56"/>
      <c r="N53" s="56">
        <v>293207.49</v>
      </c>
      <c r="O53" s="100">
        <v>469354.58</v>
      </c>
      <c r="Q53" s="100">
        <v>1648.27</v>
      </c>
      <c r="S53" s="100">
        <v>193777.5</v>
      </c>
      <c r="U53" s="127">
        <v>193777.5</v>
      </c>
      <c r="X53" s="127">
        <v>249821.57</v>
      </c>
      <c r="Y53" s="127">
        <v>67593.41</v>
      </c>
      <c r="AB53" s="127">
        <v>20400</v>
      </c>
    </row>
    <row r="54" spans="1:28" x14ac:dyDescent="0.2">
      <c r="A54" s="56" t="s">
        <v>1849</v>
      </c>
      <c r="B54" s="126">
        <v>401498.67</v>
      </c>
      <c r="C54" s="126">
        <v>47871</v>
      </c>
      <c r="D54" s="126">
        <v>11880.56</v>
      </c>
      <c r="E54" s="56">
        <v>978254.14</v>
      </c>
      <c r="F54" s="56">
        <v>183384.15</v>
      </c>
      <c r="G54" s="278">
        <v>9004</v>
      </c>
      <c r="H54" s="278">
        <v>19748.59</v>
      </c>
      <c r="J54" s="278">
        <v>8730.9699999999993</v>
      </c>
      <c r="K54" s="56"/>
      <c r="L54" s="56"/>
      <c r="M54" s="56"/>
      <c r="N54" s="56">
        <v>1946315.03</v>
      </c>
      <c r="O54" s="100">
        <v>1036554.24</v>
      </c>
      <c r="P54" s="100">
        <v>44950</v>
      </c>
      <c r="Q54" s="100">
        <v>1087.47</v>
      </c>
      <c r="S54" s="100">
        <v>422755</v>
      </c>
      <c r="U54" s="127">
        <v>679945</v>
      </c>
      <c r="X54" s="127">
        <v>366501.7</v>
      </c>
      <c r="Y54" s="127">
        <v>157815.93</v>
      </c>
      <c r="AB54" s="127">
        <v>8460</v>
      </c>
    </row>
    <row r="55" spans="1:28" x14ac:dyDescent="0.2">
      <c r="A55" s="56" t="s">
        <v>1850</v>
      </c>
      <c r="B55" s="126">
        <v>692713.55</v>
      </c>
      <c r="C55" s="126">
        <v>234626.5</v>
      </c>
      <c r="D55" s="126">
        <v>71871.67</v>
      </c>
      <c r="E55" s="56">
        <v>922155.04</v>
      </c>
      <c r="F55" s="56">
        <v>475354.58</v>
      </c>
      <c r="G55" s="278">
        <v>45700</v>
      </c>
      <c r="H55" s="278">
        <v>33123.69</v>
      </c>
      <c r="J55" s="278">
        <v>6096.81</v>
      </c>
      <c r="K55" s="56"/>
      <c r="L55" s="56"/>
      <c r="M55" s="56">
        <v>3000</v>
      </c>
      <c r="N55" s="56">
        <v>2217512.62</v>
      </c>
      <c r="O55" s="100">
        <v>1831911.24</v>
      </c>
      <c r="Q55" s="100">
        <v>2204.2199999999998</v>
      </c>
      <c r="S55" s="100">
        <v>604655</v>
      </c>
      <c r="U55" s="127">
        <v>915995</v>
      </c>
      <c r="X55" s="127">
        <v>533332.12</v>
      </c>
      <c r="Y55" s="127">
        <v>158220.19</v>
      </c>
      <c r="AB55" s="127">
        <v>22600</v>
      </c>
    </row>
    <row r="56" spans="1:28" x14ac:dyDescent="0.2">
      <c r="A56" s="56" t="s">
        <v>1851</v>
      </c>
      <c r="B56" s="126">
        <v>521469.3</v>
      </c>
      <c r="C56" s="126">
        <v>81119.5</v>
      </c>
      <c r="D56" s="126">
        <v>58582.54</v>
      </c>
      <c r="E56" s="56">
        <v>893753.59</v>
      </c>
      <c r="F56" s="56">
        <v>181669.04</v>
      </c>
      <c r="G56" s="278">
        <v>5900</v>
      </c>
      <c r="H56" s="278">
        <v>29703.18</v>
      </c>
      <c r="J56" s="278">
        <v>6511</v>
      </c>
      <c r="K56" s="56"/>
      <c r="L56" s="56"/>
      <c r="M56" s="56"/>
      <c r="N56" s="56">
        <v>1921030.3</v>
      </c>
      <c r="O56" s="100">
        <v>1327000</v>
      </c>
      <c r="Q56" s="100">
        <v>1422.03</v>
      </c>
      <c r="S56" s="100">
        <v>421582.5</v>
      </c>
      <c r="U56" s="127">
        <v>703462.5</v>
      </c>
      <c r="X56" s="127">
        <v>524415.28</v>
      </c>
      <c r="Y56" s="127">
        <v>179338.02</v>
      </c>
    </row>
    <row r="57" spans="1:28" x14ac:dyDescent="0.2">
      <c r="A57" s="56" t="s">
        <v>1852</v>
      </c>
      <c r="B57" s="126">
        <v>560543.44999999995</v>
      </c>
      <c r="C57" s="126">
        <v>28347</v>
      </c>
      <c r="D57" s="126">
        <v>22989.23</v>
      </c>
      <c r="E57" s="56">
        <v>817359.33</v>
      </c>
      <c r="F57" s="56">
        <v>238901.03</v>
      </c>
      <c r="G57" s="278">
        <v>43254.14</v>
      </c>
      <c r="H57" s="278">
        <v>25660.15</v>
      </c>
      <c r="J57" s="278">
        <v>1288</v>
      </c>
      <c r="K57" s="56"/>
      <c r="L57" s="56"/>
      <c r="M57" s="56">
        <v>-16.75</v>
      </c>
      <c r="N57" s="56">
        <v>1915444.77</v>
      </c>
      <c r="O57" s="100">
        <v>1095296.73</v>
      </c>
      <c r="P57" s="100">
        <v>33092</v>
      </c>
      <c r="Q57" s="100">
        <v>1457.55</v>
      </c>
      <c r="S57" s="100">
        <v>568415</v>
      </c>
      <c r="U57" s="127">
        <v>728015</v>
      </c>
      <c r="X57" s="127">
        <v>624930.81999999995</v>
      </c>
      <c r="Y57" s="127">
        <v>199215.97</v>
      </c>
    </row>
    <row r="58" spans="1:28" x14ac:dyDescent="0.2">
      <c r="A58" s="56" t="s">
        <v>1853</v>
      </c>
      <c r="B58" s="126">
        <v>491718.03</v>
      </c>
      <c r="C58" s="126">
        <v>58266.5</v>
      </c>
      <c r="D58" s="126">
        <v>15602.46</v>
      </c>
      <c r="E58" s="56">
        <v>788761.36</v>
      </c>
      <c r="F58" s="56">
        <v>228027.24</v>
      </c>
      <c r="G58" s="278">
        <v>60164</v>
      </c>
      <c r="H58" s="278">
        <v>17251.599999999999</v>
      </c>
      <c r="J58" s="278">
        <v>1977</v>
      </c>
      <c r="K58" s="56"/>
      <c r="L58" s="56"/>
      <c r="M58" s="56">
        <v>-34.880000000000003</v>
      </c>
      <c r="N58" s="56">
        <v>1650781.62</v>
      </c>
      <c r="O58" s="100">
        <v>1052911.1200000001</v>
      </c>
      <c r="P58" s="100">
        <v>20188</v>
      </c>
      <c r="Q58" s="100">
        <v>1306.9100000000001</v>
      </c>
      <c r="S58" s="100">
        <v>219540</v>
      </c>
      <c r="U58" s="127">
        <v>442380</v>
      </c>
      <c r="X58" s="127">
        <v>404627.28</v>
      </c>
      <c r="Y58" s="127">
        <v>161150.95000000001</v>
      </c>
    </row>
    <row r="59" spans="1:28" x14ac:dyDescent="0.2">
      <c r="A59" s="56" t="s">
        <v>1854</v>
      </c>
      <c r="B59" s="126">
        <v>286169.49</v>
      </c>
      <c r="C59" s="126">
        <v>84126</v>
      </c>
      <c r="D59" s="126">
        <v>87002.46</v>
      </c>
      <c r="E59" s="56">
        <v>1015942.53</v>
      </c>
      <c r="F59" s="56">
        <v>200764.41</v>
      </c>
      <c r="G59" s="278">
        <v>60352</v>
      </c>
      <c r="H59" s="278">
        <v>20312.71</v>
      </c>
      <c r="J59" s="278">
        <v>1742.9</v>
      </c>
      <c r="K59" s="56"/>
      <c r="L59" s="56"/>
      <c r="M59" s="56"/>
      <c r="N59" s="56">
        <v>2032099.69</v>
      </c>
      <c r="O59" s="100">
        <v>1126797.25</v>
      </c>
      <c r="Q59" s="100">
        <v>484.95</v>
      </c>
      <c r="S59" s="100">
        <v>271057.5</v>
      </c>
      <c r="U59" s="127">
        <v>633517.5</v>
      </c>
      <c r="X59" s="127">
        <v>313794.92</v>
      </c>
      <c r="Y59" s="127">
        <v>174148.57</v>
      </c>
      <c r="AB59" s="127">
        <v>4700</v>
      </c>
    </row>
    <row r="60" spans="1:28" x14ac:dyDescent="0.2">
      <c r="A60" s="56" t="s">
        <v>1855</v>
      </c>
      <c r="B60" s="126">
        <v>413521.03</v>
      </c>
      <c r="C60" s="126">
        <v>189048.5</v>
      </c>
      <c r="D60" s="126">
        <v>64160</v>
      </c>
      <c r="E60" s="56">
        <v>1581062.92</v>
      </c>
      <c r="F60" s="56">
        <v>203737.04</v>
      </c>
      <c r="G60" s="278">
        <v>22865</v>
      </c>
      <c r="H60" s="278">
        <v>34507.43</v>
      </c>
      <c r="J60" s="278">
        <v>7073.09</v>
      </c>
      <c r="K60" s="56"/>
      <c r="L60" s="56"/>
      <c r="M60" s="56">
        <v>-5033.16</v>
      </c>
      <c r="N60" s="56">
        <v>1174038.5</v>
      </c>
      <c r="O60" s="100">
        <v>1847658.48</v>
      </c>
      <c r="P60" s="100">
        <v>68280</v>
      </c>
      <c r="Q60" s="100">
        <v>807.2</v>
      </c>
      <c r="S60" s="100">
        <v>375007.5</v>
      </c>
      <c r="U60" s="127">
        <v>807457.5</v>
      </c>
      <c r="W60" s="127">
        <v>8764</v>
      </c>
      <c r="X60" s="127">
        <v>689647.71</v>
      </c>
      <c r="Y60" s="127">
        <v>192281.73</v>
      </c>
    </row>
    <row r="61" spans="1:28" x14ac:dyDescent="0.2">
      <c r="A61" s="56" t="s">
        <v>1856</v>
      </c>
      <c r="B61" s="126">
        <v>1184970.43</v>
      </c>
      <c r="C61" s="126">
        <v>508523.5</v>
      </c>
      <c r="D61" s="126">
        <v>48053.63</v>
      </c>
      <c r="E61" s="56">
        <v>1157068.3899999999</v>
      </c>
      <c r="F61" s="56">
        <v>683833.81</v>
      </c>
      <c r="G61" s="278">
        <v>15700</v>
      </c>
      <c r="H61" s="278">
        <v>80769.73</v>
      </c>
      <c r="J61" s="278">
        <v>7867.18</v>
      </c>
      <c r="K61" s="56"/>
      <c r="L61" s="56"/>
      <c r="M61" s="56"/>
      <c r="N61" s="56">
        <v>3795531.45</v>
      </c>
      <c r="O61" s="100">
        <v>2457039.58</v>
      </c>
      <c r="P61" s="100">
        <v>164120</v>
      </c>
      <c r="Q61" s="100">
        <v>2937.53</v>
      </c>
      <c r="S61" s="100">
        <v>465297.5</v>
      </c>
      <c r="U61" s="127">
        <v>1029187.5</v>
      </c>
      <c r="X61" s="127">
        <v>736241.26</v>
      </c>
      <c r="Y61" s="127">
        <v>285820.01</v>
      </c>
      <c r="AB61" s="127">
        <v>20500</v>
      </c>
    </row>
    <row r="62" spans="1:28" x14ac:dyDescent="0.2">
      <c r="A62" s="56" t="s">
        <v>1857</v>
      </c>
      <c r="B62" s="126">
        <v>303065.92</v>
      </c>
      <c r="C62" s="126">
        <v>165273</v>
      </c>
      <c r="D62" s="126">
        <v>28633.85</v>
      </c>
      <c r="E62" s="56">
        <v>604153.84</v>
      </c>
      <c r="F62" s="56">
        <v>220710.9</v>
      </c>
      <c r="G62" s="278">
        <v>26426</v>
      </c>
      <c r="H62" s="278">
        <v>29148.43</v>
      </c>
      <c r="J62" s="278">
        <v>7268</v>
      </c>
      <c r="K62" s="56"/>
      <c r="L62" s="56"/>
      <c r="M62" s="56">
        <v>-2736</v>
      </c>
      <c r="N62" s="56">
        <v>1606269.64</v>
      </c>
      <c r="O62" s="100">
        <v>1257629.6200000001</v>
      </c>
      <c r="Q62" s="100">
        <v>455.6</v>
      </c>
      <c r="S62" s="100">
        <v>317327</v>
      </c>
      <c r="T62" s="100">
        <v>20000</v>
      </c>
      <c r="U62" s="127">
        <v>591677</v>
      </c>
      <c r="X62" s="127">
        <v>592750.39</v>
      </c>
      <c r="Y62" s="127">
        <v>176935.3</v>
      </c>
    </row>
    <row r="63" spans="1:28" x14ac:dyDescent="0.2">
      <c r="A63" s="56" t="s">
        <v>1858</v>
      </c>
      <c r="B63" s="126">
        <v>442185.42</v>
      </c>
      <c r="C63" s="126">
        <v>210884</v>
      </c>
      <c r="D63" s="126">
        <v>29721.72</v>
      </c>
      <c r="E63" s="56">
        <v>537521.6</v>
      </c>
      <c r="F63" s="56">
        <v>159366.53</v>
      </c>
      <c r="G63" s="278">
        <v>12000</v>
      </c>
      <c r="H63" s="278">
        <v>27488.31</v>
      </c>
      <c r="J63" s="278">
        <v>11643.32</v>
      </c>
      <c r="K63" s="56"/>
      <c r="L63" s="56"/>
      <c r="M63" s="56"/>
      <c r="N63" s="56">
        <v>2640334.33</v>
      </c>
      <c r="O63" s="100">
        <v>1113086.6399999999</v>
      </c>
      <c r="Q63" s="100">
        <v>1022.46</v>
      </c>
      <c r="S63" s="100">
        <v>410812.5</v>
      </c>
      <c r="U63" s="127">
        <v>410812.5</v>
      </c>
      <c r="W63" s="127">
        <v>800</v>
      </c>
      <c r="X63" s="127">
        <v>521801.9</v>
      </c>
      <c r="Y63" s="127">
        <v>91034.22</v>
      </c>
    </row>
    <row r="64" spans="1:28" x14ac:dyDescent="0.2">
      <c r="A64" s="56" t="s">
        <v>1920</v>
      </c>
      <c r="B64" s="126">
        <v>378664.98</v>
      </c>
      <c r="C64" s="126">
        <v>47720</v>
      </c>
      <c r="D64" s="126">
        <v>21954.73</v>
      </c>
      <c r="E64" s="56">
        <v>1747138.04</v>
      </c>
      <c r="F64" s="56">
        <v>199889.26</v>
      </c>
      <c r="G64" s="278">
        <v>96900</v>
      </c>
      <c r="H64" s="278">
        <v>18188.88</v>
      </c>
      <c r="J64" s="278">
        <v>2288</v>
      </c>
      <c r="K64" s="56"/>
      <c r="L64" s="56"/>
      <c r="M64" s="56"/>
      <c r="N64" s="56">
        <v>2029021.21</v>
      </c>
      <c r="O64" s="100">
        <v>672918.31</v>
      </c>
      <c r="Q64" s="100">
        <v>747.95</v>
      </c>
      <c r="S64" s="100">
        <v>246067.5</v>
      </c>
      <c r="U64" s="127">
        <v>246067.5</v>
      </c>
      <c r="X64" s="127">
        <v>438301.11</v>
      </c>
      <c r="Y64" s="127">
        <v>197033.45</v>
      </c>
    </row>
    <row r="65" spans="1:28" x14ac:dyDescent="0.2">
      <c r="A65" s="56" t="s">
        <v>1859</v>
      </c>
      <c r="B65" s="126">
        <v>508736.43</v>
      </c>
      <c r="C65" s="126">
        <v>30000</v>
      </c>
      <c r="D65" s="126">
        <v>48062.239999999998</v>
      </c>
      <c r="E65" s="56">
        <v>2478765.75</v>
      </c>
      <c r="F65" s="56">
        <v>2416.8200000000002</v>
      </c>
      <c r="G65" s="278">
        <v>13005</v>
      </c>
      <c r="H65" s="278">
        <v>22800</v>
      </c>
      <c r="K65" s="56"/>
      <c r="L65" s="56"/>
      <c r="M65" s="56">
        <v>6224.94</v>
      </c>
      <c r="N65" s="56">
        <v>849648.43</v>
      </c>
      <c r="O65" s="100">
        <v>806592.64</v>
      </c>
      <c r="P65" s="100">
        <v>30100</v>
      </c>
      <c r="Q65" s="100">
        <v>847.23</v>
      </c>
      <c r="S65" s="100">
        <v>1000503</v>
      </c>
      <c r="T65" s="100">
        <v>59040</v>
      </c>
      <c r="U65" s="127">
        <v>1312303</v>
      </c>
      <c r="X65" s="127">
        <v>372043.94</v>
      </c>
      <c r="Y65" s="127">
        <v>113324.35</v>
      </c>
    </row>
    <row r="66" spans="1:28" x14ac:dyDescent="0.2">
      <c r="A66" s="56" t="s">
        <v>1860</v>
      </c>
      <c r="B66" s="126">
        <v>659265.18000000005</v>
      </c>
      <c r="C66" s="126">
        <v>0</v>
      </c>
      <c r="D66" s="126">
        <v>18223.439999999999</v>
      </c>
      <c r="E66" s="56">
        <v>743060.07</v>
      </c>
      <c r="F66" s="56">
        <v>49834.66</v>
      </c>
      <c r="J66" s="278">
        <v>0</v>
      </c>
      <c r="K66" s="56"/>
      <c r="L66" s="56"/>
      <c r="M66" s="56">
        <v>-32976.04</v>
      </c>
      <c r="N66" s="56">
        <v>2366925.61</v>
      </c>
      <c r="O66" s="100">
        <v>646115.04</v>
      </c>
      <c r="P66" s="100">
        <v>107260</v>
      </c>
      <c r="Q66" s="100">
        <v>2104.4899999999998</v>
      </c>
      <c r="S66" s="100">
        <v>886189.5</v>
      </c>
      <c r="T66" s="100">
        <v>13540</v>
      </c>
      <c r="U66" s="127">
        <v>899689.5</v>
      </c>
      <c r="X66" s="127">
        <v>335868.57</v>
      </c>
      <c r="Y66" s="127">
        <v>150766.67000000001</v>
      </c>
    </row>
    <row r="67" spans="1:28" x14ac:dyDescent="0.2">
      <c r="A67" s="56" t="s">
        <v>1861</v>
      </c>
      <c r="B67" s="126">
        <v>504005.71</v>
      </c>
      <c r="C67" s="126">
        <v>0</v>
      </c>
      <c r="D67" s="126">
        <v>64859.02</v>
      </c>
      <c r="E67" s="56">
        <v>718726.91</v>
      </c>
      <c r="F67" s="56">
        <v>68892.990000000005</v>
      </c>
      <c r="G67" s="278">
        <v>9850</v>
      </c>
      <c r="H67" s="278">
        <v>36615.5</v>
      </c>
      <c r="J67" s="278">
        <v>0</v>
      </c>
      <c r="K67" s="56"/>
      <c r="L67" s="56"/>
      <c r="M67" s="56">
        <v>-16759.05</v>
      </c>
      <c r="N67" s="56">
        <v>1982889.72</v>
      </c>
      <c r="O67" s="100">
        <v>768190.68</v>
      </c>
      <c r="P67" s="100">
        <v>28625</v>
      </c>
      <c r="Q67" s="100">
        <v>1004.4</v>
      </c>
      <c r="S67" s="100">
        <v>856993.5</v>
      </c>
      <c r="T67" s="100">
        <v>13500</v>
      </c>
      <c r="U67" s="127">
        <v>1118227.5</v>
      </c>
      <c r="X67" s="127">
        <v>503601.8</v>
      </c>
      <c r="Y67" s="127">
        <v>122377.68</v>
      </c>
    </row>
    <row r="68" spans="1:28" x14ac:dyDescent="0.2">
      <c r="A68" s="56" t="s">
        <v>1862</v>
      </c>
      <c r="B68" s="126">
        <v>458333.3</v>
      </c>
      <c r="C68" s="126">
        <v>0</v>
      </c>
      <c r="D68" s="126">
        <v>58325.15</v>
      </c>
      <c r="E68" s="56">
        <v>892939.8</v>
      </c>
      <c r="F68" s="56">
        <v>59737.63</v>
      </c>
      <c r="G68" s="278">
        <v>12569</v>
      </c>
      <c r="H68" s="278">
        <v>14781.3</v>
      </c>
      <c r="J68" s="278">
        <v>0</v>
      </c>
      <c r="K68" s="56"/>
      <c r="L68" s="56"/>
      <c r="M68" s="56">
        <v>6742.26</v>
      </c>
      <c r="N68" s="56">
        <v>2283492.7400000002</v>
      </c>
      <c r="O68" s="100">
        <v>650533.69999999995</v>
      </c>
      <c r="Q68" s="100">
        <v>1084.47</v>
      </c>
      <c r="S68" s="100">
        <v>1058086.5</v>
      </c>
      <c r="T68" s="100">
        <v>13520</v>
      </c>
      <c r="U68" s="127">
        <v>1220088.5</v>
      </c>
      <c r="X68" s="127">
        <v>391362.04</v>
      </c>
      <c r="Y68" s="127">
        <v>176483.84</v>
      </c>
    </row>
    <row r="69" spans="1:28" x14ac:dyDescent="0.2">
      <c r="A69" s="56" t="s">
        <v>1917</v>
      </c>
      <c r="B69" s="126">
        <v>368136.92</v>
      </c>
      <c r="C69" s="126">
        <v>0</v>
      </c>
      <c r="D69" s="126">
        <v>12177.4</v>
      </c>
      <c r="E69" s="56">
        <v>705519.96</v>
      </c>
      <c r="F69" s="56">
        <v>95824.28</v>
      </c>
      <c r="G69" s="278">
        <v>39342</v>
      </c>
      <c r="H69" s="278">
        <v>15700.34</v>
      </c>
      <c r="K69" s="56"/>
      <c r="L69" s="56"/>
      <c r="M69" s="56">
        <v>-27179.32</v>
      </c>
      <c r="N69" s="56">
        <v>355552.49</v>
      </c>
      <c r="O69" s="100">
        <v>490085.08</v>
      </c>
      <c r="Q69" s="100">
        <v>713.05</v>
      </c>
      <c r="S69" s="100">
        <v>391653</v>
      </c>
      <c r="U69" s="127">
        <v>447113</v>
      </c>
      <c r="X69" s="127">
        <v>333315.59999999998</v>
      </c>
      <c r="Y69" s="127">
        <v>114933.32</v>
      </c>
    </row>
    <row r="70" spans="1:28" x14ac:dyDescent="0.2">
      <c r="A70" s="56" t="s">
        <v>1863</v>
      </c>
      <c r="B70" s="126">
        <v>264735.53999999998</v>
      </c>
      <c r="C70" s="126">
        <v>0</v>
      </c>
      <c r="D70" s="126">
        <v>32759.97</v>
      </c>
      <c r="E70" s="56">
        <v>163545.45000000001</v>
      </c>
      <c r="F70" s="56">
        <v>246727.2</v>
      </c>
      <c r="G70" s="278">
        <v>50000</v>
      </c>
      <c r="H70" s="278">
        <v>10829.9</v>
      </c>
      <c r="I70" s="278">
        <v>53760</v>
      </c>
      <c r="J70" s="278">
        <v>656.42</v>
      </c>
      <c r="K70" s="56"/>
      <c r="L70" s="56"/>
      <c r="M70" s="56">
        <v>203893.49</v>
      </c>
      <c r="N70" s="56">
        <v>547255.34</v>
      </c>
      <c r="O70" s="100">
        <v>896449.68</v>
      </c>
      <c r="Q70" s="100">
        <v>198.18</v>
      </c>
      <c r="S70" s="100">
        <v>689223</v>
      </c>
      <c r="T70" s="100">
        <v>118315</v>
      </c>
      <c r="U70" s="127">
        <v>896763</v>
      </c>
      <c r="X70" s="127">
        <v>683152</v>
      </c>
      <c r="Y70" s="127">
        <v>81527.06</v>
      </c>
    </row>
    <row r="71" spans="1:28" x14ac:dyDescent="0.2">
      <c r="A71" s="56" t="s">
        <v>1864</v>
      </c>
      <c r="B71" s="126">
        <v>821591.26</v>
      </c>
      <c r="C71" s="126">
        <v>0</v>
      </c>
      <c r="D71" s="126">
        <v>52198.97</v>
      </c>
      <c r="E71" s="56">
        <v>435191.59</v>
      </c>
      <c r="F71" s="56">
        <v>179660.89</v>
      </c>
      <c r="H71" s="278">
        <v>39536.31</v>
      </c>
      <c r="J71" s="278">
        <v>1245.94</v>
      </c>
      <c r="K71" s="56"/>
      <c r="L71" s="56"/>
      <c r="M71" s="56">
        <v>312255</v>
      </c>
      <c r="N71" s="56">
        <v>2767861</v>
      </c>
      <c r="O71" s="100">
        <v>1713143.53</v>
      </c>
      <c r="Q71" s="100">
        <v>880.58</v>
      </c>
      <c r="S71" s="100">
        <v>1008942.29</v>
      </c>
      <c r="T71" s="100">
        <v>28115</v>
      </c>
      <c r="U71" s="127">
        <v>1577642.29</v>
      </c>
      <c r="X71" s="127">
        <v>582131.44999999995</v>
      </c>
      <c r="Y71" s="127">
        <v>190528.41</v>
      </c>
      <c r="AB71" s="127">
        <v>20930</v>
      </c>
    </row>
    <row r="72" spans="1:28" x14ac:dyDescent="0.2">
      <c r="A72" s="56" t="s">
        <v>1865</v>
      </c>
      <c r="B72" s="126">
        <v>144881.32999999999</v>
      </c>
      <c r="C72" s="126">
        <v>30000</v>
      </c>
      <c r="D72" s="126">
        <v>27201.68</v>
      </c>
      <c r="E72" s="56">
        <v>70361.490000000005</v>
      </c>
      <c r="F72" s="56">
        <v>196314.19</v>
      </c>
      <c r="G72" s="278">
        <v>7650</v>
      </c>
      <c r="H72" s="278">
        <v>17748</v>
      </c>
      <c r="J72" s="278">
        <v>187.65</v>
      </c>
      <c r="K72" s="56"/>
      <c r="L72" s="56"/>
      <c r="M72" s="56">
        <v>93755.12</v>
      </c>
      <c r="N72" s="56">
        <v>432862.99</v>
      </c>
      <c r="O72" s="100">
        <v>561475.01</v>
      </c>
      <c r="Q72" s="100">
        <v>241.32</v>
      </c>
      <c r="S72" s="100">
        <v>784119</v>
      </c>
      <c r="T72" s="100">
        <v>90115</v>
      </c>
      <c r="U72" s="127">
        <v>793119</v>
      </c>
      <c r="X72" s="127">
        <v>458764.64</v>
      </c>
      <c r="Y72" s="127">
        <v>75067.95</v>
      </c>
    </row>
    <row r="73" spans="1:28" x14ac:dyDescent="0.2">
      <c r="A73" s="56" t="s">
        <v>1866</v>
      </c>
      <c r="B73" s="126">
        <v>233886.82</v>
      </c>
      <c r="C73" s="126">
        <v>0</v>
      </c>
      <c r="D73" s="126">
        <v>25336.78</v>
      </c>
      <c r="E73" s="56">
        <v>418990</v>
      </c>
      <c r="F73" s="56">
        <v>120917.69</v>
      </c>
      <c r="G73" s="278">
        <v>0</v>
      </c>
      <c r="J73" s="278">
        <v>22.43</v>
      </c>
      <c r="K73" s="56"/>
      <c r="L73" s="56"/>
      <c r="M73" s="56">
        <v>45320</v>
      </c>
      <c r="N73" s="56">
        <v>923490.75</v>
      </c>
      <c r="O73" s="100">
        <v>669097.84</v>
      </c>
      <c r="P73" s="100">
        <v>29022</v>
      </c>
      <c r="Q73" s="100">
        <v>325.88</v>
      </c>
      <c r="S73" s="100">
        <v>888010</v>
      </c>
      <c r="T73" s="100">
        <v>197255</v>
      </c>
      <c r="U73" s="127">
        <v>1140680</v>
      </c>
      <c r="X73" s="127">
        <v>417635.03</v>
      </c>
      <c r="Y73" s="127">
        <v>93389.96</v>
      </c>
    </row>
    <row r="74" spans="1:28" x14ac:dyDescent="0.2">
      <c r="A74" s="56" t="s">
        <v>1867</v>
      </c>
      <c r="B74" s="126">
        <v>182900.98</v>
      </c>
      <c r="C74" s="126">
        <v>0</v>
      </c>
      <c r="D74" s="126">
        <v>17628.61</v>
      </c>
      <c r="E74" s="56">
        <v>113084.18</v>
      </c>
      <c r="F74" s="56">
        <v>131390.78</v>
      </c>
      <c r="G74" s="278">
        <v>0</v>
      </c>
      <c r="J74" s="278">
        <v>210.28</v>
      </c>
      <c r="K74" s="56"/>
      <c r="L74" s="56"/>
      <c r="M74" s="56">
        <v>70640.83</v>
      </c>
      <c r="N74" s="56">
        <v>599181.84</v>
      </c>
      <c r="O74" s="100">
        <v>837773.19</v>
      </c>
      <c r="Q74" s="100">
        <v>342.26</v>
      </c>
      <c r="S74" s="100">
        <v>713757.7</v>
      </c>
      <c r="T74" s="100">
        <v>27720</v>
      </c>
      <c r="U74" s="127">
        <v>930557.7</v>
      </c>
      <c r="V74" s="127">
        <v>1504</v>
      </c>
      <c r="W74" s="127">
        <v>3248</v>
      </c>
      <c r="X74" s="127">
        <v>434672.68</v>
      </c>
      <c r="Y74" s="127">
        <v>62415.49</v>
      </c>
      <c r="Z74" s="127">
        <v>30116</v>
      </c>
    </row>
    <row r="75" spans="1:28" x14ac:dyDescent="0.2">
      <c r="A75" s="56" t="s">
        <v>1868</v>
      </c>
      <c r="B75" s="126">
        <v>497625.44</v>
      </c>
      <c r="C75" s="126">
        <v>0</v>
      </c>
      <c r="D75" s="126">
        <v>51696.88</v>
      </c>
      <c r="E75" s="56">
        <v>136219.54</v>
      </c>
      <c r="F75" s="56">
        <v>184047.68</v>
      </c>
      <c r="G75" s="278">
        <v>121400</v>
      </c>
      <c r="H75" s="278">
        <v>28401.65</v>
      </c>
      <c r="J75" s="278">
        <v>304.8</v>
      </c>
      <c r="K75" s="56"/>
      <c r="L75" s="56"/>
      <c r="M75" s="56">
        <v>139101.1</v>
      </c>
      <c r="N75" s="56">
        <v>1832865.74</v>
      </c>
      <c r="O75" s="100">
        <v>995594.48</v>
      </c>
      <c r="P75" s="100">
        <v>22530</v>
      </c>
      <c r="Q75" s="100">
        <v>637.24</v>
      </c>
      <c r="S75" s="100">
        <v>952371</v>
      </c>
      <c r="T75" s="100">
        <v>243166</v>
      </c>
      <c r="U75" s="127">
        <v>1266951</v>
      </c>
      <c r="X75" s="127">
        <v>623525.69999999995</v>
      </c>
      <c r="Y75" s="127">
        <v>115773.72</v>
      </c>
      <c r="AB75" s="127">
        <v>500</v>
      </c>
    </row>
    <row r="76" spans="1:28" x14ac:dyDescent="0.2">
      <c r="A76" s="56" t="s">
        <v>1869</v>
      </c>
      <c r="B76" s="126">
        <v>305896.83</v>
      </c>
      <c r="C76" s="126">
        <v>0</v>
      </c>
      <c r="D76" s="126">
        <v>46272.83</v>
      </c>
      <c r="E76" s="56">
        <v>781741.15</v>
      </c>
      <c r="F76" s="56">
        <v>112190.65</v>
      </c>
      <c r="G76" s="278">
        <v>0</v>
      </c>
      <c r="H76" s="278">
        <v>72171.710000000006</v>
      </c>
      <c r="J76" s="278">
        <v>204.45</v>
      </c>
      <c r="K76" s="56"/>
      <c r="L76" s="56"/>
      <c r="M76" s="56"/>
      <c r="N76" s="56">
        <v>1701541.88</v>
      </c>
      <c r="O76" s="100">
        <v>830219.66</v>
      </c>
      <c r="Q76" s="100">
        <v>184.86</v>
      </c>
      <c r="S76" s="100">
        <v>656241</v>
      </c>
      <c r="T76" s="100">
        <v>1500</v>
      </c>
      <c r="U76" s="127">
        <v>937536</v>
      </c>
      <c r="X76" s="127">
        <v>287915.14</v>
      </c>
      <c r="Y76" s="127">
        <v>89144.83</v>
      </c>
      <c r="AB76" s="127">
        <v>500</v>
      </c>
    </row>
    <row r="77" spans="1:28" x14ac:dyDescent="0.2">
      <c r="A77" s="56" t="s">
        <v>1870</v>
      </c>
      <c r="B77" s="126">
        <v>678149.62</v>
      </c>
      <c r="C77" s="126">
        <v>30000</v>
      </c>
      <c r="D77" s="126">
        <v>88080.55</v>
      </c>
      <c r="E77" s="56">
        <v>1112460.3899999999</v>
      </c>
      <c r="F77" s="56">
        <v>84291.839999999997</v>
      </c>
      <c r="G77" s="278">
        <v>0</v>
      </c>
      <c r="H77" s="278">
        <v>9838.94</v>
      </c>
      <c r="J77" s="278">
        <v>1269.1300000000001</v>
      </c>
      <c r="K77" s="56"/>
      <c r="L77" s="56"/>
      <c r="M77" s="56">
        <v>-9</v>
      </c>
      <c r="N77" s="56">
        <v>2052419.41</v>
      </c>
      <c r="O77" s="100">
        <v>1489112.8</v>
      </c>
      <c r="P77" s="100">
        <v>136310</v>
      </c>
      <c r="Q77" s="100">
        <v>832.21</v>
      </c>
      <c r="S77" s="100">
        <v>1202427</v>
      </c>
      <c r="T77" s="100">
        <v>1500</v>
      </c>
      <c r="U77" s="127">
        <v>1696014</v>
      </c>
      <c r="X77" s="127">
        <v>489995.64</v>
      </c>
      <c r="Y77" s="127">
        <v>46033.67</v>
      </c>
      <c r="AB77" s="127">
        <v>500</v>
      </c>
    </row>
    <row r="78" spans="1:28" x14ac:dyDescent="0.2">
      <c r="A78" s="56" t="s">
        <v>1871</v>
      </c>
      <c r="B78" s="126">
        <v>657827.79</v>
      </c>
      <c r="C78" s="126">
        <v>0</v>
      </c>
      <c r="D78" s="126">
        <v>91044.41</v>
      </c>
      <c r="E78" s="56">
        <v>318419.63</v>
      </c>
      <c r="F78" s="56">
        <v>80162.02</v>
      </c>
      <c r="G78" s="278">
        <v>500</v>
      </c>
      <c r="H78" s="278">
        <v>125876.63</v>
      </c>
      <c r="J78" s="278">
        <v>364.32</v>
      </c>
      <c r="K78" s="56"/>
      <c r="L78" s="56"/>
      <c r="M78" s="56">
        <v>1070</v>
      </c>
      <c r="N78" s="56">
        <v>2038156.59</v>
      </c>
      <c r="O78" s="100">
        <v>1033625.54</v>
      </c>
      <c r="P78" s="100">
        <v>100000</v>
      </c>
      <c r="Q78" s="100">
        <v>664.27</v>
      </c>
      <c r="S78" s="100">
        <v>767221.5</v>
      </c>
      <c r="T78" s="100">
        <v>1500</v>
      </c>
      <c r="U78" s="127">
        <v>1103111.5</v>
      </c>
      <c r="X78" s="127">
        <v>388747.42</v>
      </c>
      <c r="Y78" s="127">
        <v>34020.839999999997</v>
      </c>
    </row>
    <row r="79" spans="1:28" x14ac:dyDescent="0.2">
      <c r="A79" s="56" t="s">
        <v>1872</v>
      </c>
      <c r="B79" s="126">
        <v>653846.02</v>
      </c>
      <c r="C79" s="126">
        <v>0</v>
      </c>
      <c r="D79" s="126">
        <v>41635.33</v>
      </c>
      <c r="E79" s="56">
        <v>914081.34</v>
      </c>
      <c r="F79" s="56">
        <v>29857.95</v>
      </c>
      <c r="H79" s="278">
        <v>69569.58</v>
      </c>
      <c r="J79" s="278">
        <v>10.32</v>
      </c>
      <c r="K79" s="56"/>
      <c r="L79" s="56"/>
      <c r="M79" s="56">
        <v>-10350</v>
      </c>
      <c r="N79" s="56">
        <v>2089445.48</v>
      </c>
      <c r="O79" s="100">
        <v>937889.69</v>
      </c>
      <c r="Q79" s="100">
        <v>674.62</v>
      </c>
      <c r="S79" s="100">
        <v>734070</v>
      </c>
      <c r="T79" s="100">
        <v>6670</v>
      </c>
      <c r="U79" s="127">
        <v>986420</v>
      </c>
      <c r="X79" s="127">
        <v>269340.44</v>
      </c>
      <c r="Y79" s="127">
        <v>109081.97</v>
      </c>
      <c r="AB79" s="127">
        <v>1096</v>
      </c>
    </row>
    <row r="80" spans="1:28" x14ac:dyDescent="0.2">
      <c r="A80" s="56" t="s">
        <v>1873</v>
      </c>
      <c r="B80" s="126">
        <v>944677.75</v>
      </c>
      <c r="C80" s="126">
        <v>0</v>
      </c>
      <c r="D80" s="126">
        <v>31244.7</v>
      </c>
      <c r="E80" s="56">
        <v>452799.94</v>
      </c>
      <c r="F80" s="56">
        <v>97416.02</v>
      </c>
      <c r="G80" s="278">
        <v>25238</v>
      </c>
      <c r="H80" s="278">
        <v>15707.22</v>
      </c>
      <c r="J80" s="278">
        <v>20.32</v>
      </c>
      <c r="K80" s="56"/>
      <c r="L80" s="56"/>
      <c r="M80" s="56">
        <v>-333</v>
      </c>
      <c r="N80" s="56">
        <v>1725194.64</v>
      </c>
      <c r="O80" s="100">
        <v>1135311.73</v>
      </c>
      <c r="S80" s="100">
        <v>596498</v>
      </c>
      <c r="T80" s="100">
        <v>3000</v>
      </c>
      <c r="U80" s="127">
        <v>1085948</v>
      </c>
      <c r="X80" s="127">
        <v>223785.17</v>
      </c>
      <c r="Y80" s="127">
        <v>100718.43</v>
      </c>
      <c r="AB80" s="127">
        <v>500</v>
      </c>
    </row>
    <row r="81" spans="1:28" x14ac:dyDescent="0.2">
      <c r="A81" s="56" t="s">
        <v>1874</v>
      </c>
      <c r="B81" s="126">
        <v>606001.81000000006</v>
      </c>
      <c r="C81" s="126">
        <v>30000</v>
      </c>
      <c r="D81" s="126">
        <v>55845.32</v>
      </c>
      <c r="E81" s="56">
        <v>148637.35999999999</v>
      </c>
      <c r="F81" s="56">
        <v>33082.61</v>
      </c>
      <c r="G81" s="278">
        <v>500</v>
      </c>
      <c r="H81" s="278">
        <v>24421.84</v>
      </c>
      <c r="J81" s="278">
        <v>12.29</v>
      </c>
      <c r="K81" s="56"/>
      <c r="L81" s="56"/>
      <c r="M81" s="56">
        <v>660</v>
      </c>
      <c r="N81" s="56">
        <v>613262.28</v>
      </c>
      <c r="O81" s="100">
        <v>762981.55</v>
      </c>
      <c r="Q81" s="100">
        <v>659.15</v>
      </c>
      <c r="S81" s="100">
        <v>1041214.8</v>
      </c>
      <c r="T81" s="100">
        <v>120730</v>
      </c>
      <c r="U81" s="127">
        <v>1272779.8</v>
      </c>
      <c r="X81" s="127">
        <v>224741.7</v>
      </c>
      <c r="Y81" s="127">
        <v>40727.919999999998</v>
      </c>
      <c r="AB81" s="127">
        <v>534</v>
      </c>
    </row>
    <row r="82" spans="1:28" x14ac:dyDescent="0.2">
      <c r="A82" s="56" t="s">
        <v>1875</v>
      </c>
      <c r="B82" s="126">
        <v>467345.54</v>
      </c>
      <c r="C82" s="126">
        <v>0</v>
      </c>
      <c r="D82" s="126">
        <v>14624.34</v>
      </c>
      <c r="E82" s="56">
        <v>212520.72</v>
      </c>
      <c r="F82" s="56">
        <v>100134.94</v>
      </c>
      <c r="G82" s="278">
        <v>2000</v>
      </c>
      <c r="H82" s="278">
        <v>60080.28</v>
      </c>
      <c r="J82" s="278">
        <v>457.39</v>
      </c>
      <c r="K82" s="56"/>
      <c r="L82" s="56"/>
      <c r="M82" s="56">
        <v>631.29999999999995</v>
      </c>
      <c r="N82" s="56">
        <v>788047.76</v>
      </c>
      <c r="O82" s="100">
        <v>756667.99</v>
      </c>
      <c r="Q82" s="100">
        <v>579.37</v>
      </c>
      <c r="S82" s="100">
        <v>434784.5</v>
      </c>
      <c r="U82" s="127">
        <v>668199.5</v>
      </c>
      <c r="W82" s="127">
        <v>5785</v>
      </c>
      <c r="X82" s="127">
        <v>253718.38</v>
      </c>
      <c r="Y82" s="127">
        <v>34984.17</v>
      </c>
      <c r="Z82" s="127">
        <v>1696</v>
      </c>
      <c r="AA82" s="127">
        <v>500</v>
      </c>
    </row>
    <row r="83" spans="1:28" x14ac:dyDescent="0.2">
      <c r="A83" s="56" t="s">
        <v>1876</v>
      </c>
      <c r="B83" s="126">
        <v>566436.73</v>
      </c>
      <c r="C83" s="126">
        <v>0</v>
      </c>
      <c r="D83" s="126">
        <v>20824.349999999999</v>
      </c>
      <c r="E83" s="56">
        <v>307987.28999999998</v>
      </c>
      <c r="F83" s="56">
        <v>48868.3</v>
      </c>
      <c r="H83" s="278">
        <v>20605.330000000002</v>
      </c>
      <c r="J83" s="278">
        <v>3</v>
      </c>
      <c r="K83" s="56"/>
      <c r="L83" s="56"/>
      <c r="M83" s="56">
        <v>-1538</v>
      </c>
      <c r="N83" s="56">
        <v>123193.16</v>
      </c>
      <c r="O83" s="100">
        <v>713795.51</v>
      </c>
      <c r="Q83" s="100">
        <v>634.44000000000005</v>
      </c>
      <c r="S83" s="100">
        <v>713106.2</v>
      </c>
      <c r="T83" s="100">
        <v>2490</v>
      </c>
      <c r="U83" s="127">
        <v>949101.2</v>
      </c>
      <c r="X83" s="127">
        <v>119068.74</v>
      </c>
      <c r="Y83" s="127">
        <v>32037.3</v>
      </c>
      <c r="AB83" s="127">
        <v>500</v>
      </c>
    </row>
    <row r="84" spans="1:28" x14ac:dyDescent="0.2">
      <c r="A84" s="56" t="s">
        <v>1921</v>
      </c>
      <c r="B84" s="126">
        <v>547109.54</v>
      </c>
      <c r="C84" s="126">
        <v>0</v>
      </c>
      <c r="D84" s="126">
        <v>13636.29</v>
      </c>
      <c r="E84" s="56">
        <v>423897.59999999998</v>
      </c>
      <c r="F84" s="56">
        <v>22192.63</v>
      </c>
      <c r="G84" s="278">
        <v>2790</v>
      </c>
      <c r="H84" s="278">
        <v>35002.18</v>
      </c>
      <c r="J84" s="278">
        <v>10.32</v>
      </c>
      <c r="K84" s="56">
        <v>3960</v>
      </c>
      <c r="L84" s="56"/>
      <c r="M84" s="56">
        <v>-750</v>
      </c>
      <c r="N84" s="56">
        <v>2101746.27</v>
      </c>
      <c r="O84" s="100">
        <v>698319.06</v>
      </c>
      <c r="Q84" s="100">
        <v>575.66</v>
      </c>
      <c r="S84" s="100">
        <v>622462.5</v>
      </c>
      <c r="T84" s="100">
        <v>1500</v>
      </c>
      <c r="U84" s="127">
        <v>855057.5</v>
      </c>
      <c r="X84" s="127">
        <v>206728.42</v>
      </c>
      <c r="Y84" s="127">
        <v>87572.97</v>
      </c>
      <c r="AB84" s="127">
        <v>500</v>
      </c>
    </row>
    <row r="85" spans="1:28" x14ac:dyDescent="0.2">
      <c r="A85" s="56" t="s">
        <v>1877</v>
      </c>
      <c r="B85" s="126">
        <v>369862.94</v>
      </c>
      <c r="C85" s="126">
        <v>0</v>
      </c>
      <c r="D85" s="126">
        <v>51132.83</v>
      </c>
      <c r="E85" s="56">
        <v>1079355.3700000001</v>
      </c>
      <c r="F85" s="56">
        <v>152435.78</v>
      </c>
      <c r="I85" s="278">
        <v>21</v>
      </c>
      <c r="K85" s="56"/>
      <c r="L85" s="56"/>
      <c r="M85" s="56">
        <v>1459.12</v>
      </c>
      <c r="N85" s="56">
        <v>1047464</v>
      </c>
      <c r="O85" s="100">
        <v>634177.1</v>
      </c>
      <c r="P85" s="100">
        <v>208597.5</v>
      </c>
      <c r="Q85" s="100">
        <v>789.86</v>
      </c>
      <c r="S85" s="100">
        <v>895792.5</v>
      </c>
      <c r="T85" s="100">
        <v>58615</v>
      </c>
      <c r="U85" s="127">
        <v>1252102.5</v>
      </c>
      <c r="W85" s="127">
        <v>2272</v>
      </c>
      <c r="X85" s="127">
        <v>360058.68</v>
      </c>
      <c r="Y85" s="127">
        <v>97029.83</v>
      </c>
    </row>
    <row r="86" spans="1:28" x14ac:dyDescent="0.2">
      <c r="A86" s="56" t="s">
        <v>1878</v>
      </c>
      <c r="B86" s="126">
        <v>769594.17</v>
      </c>
      <c r="C86" s="126">
        <v>0.02</v>
      </c>
      <c r="D86" s="126">
        <v>235592.84</v>
      </c>
      <c r="E86" s="56">
        <v>2823170.12</v>
      </c>
      <c r="F86" s="56">
        <v>567084.57999999996</v>
      </c>
      <c r="I86" s="278">
        <v>54</v>
      </c>
      <c r="J86" s="278">
        <v>178283.98</v>
      </c>
      <c r="K86" s="56"/>
      <c r="L86" s="56"/>
      <c r="M86" s="56">
        <v>17449.11</v>
      </c>
      <c r="N86" s="56"/>
      <c r="O86" s="100">
        <v>1542172.95</v>
      </c>
      <c r="P86" s="100">
        <v>437817</v>
      </c>
      <c r="Q86" s="100">
        <v>990.79</v>
      </c>
      <c r="S86" s="100">
        <v>1019830</v>
      </c>
      <c r="T86" s="100">
        <v>22415</v>
      </c>
      <c r="U86" s="127">
        <v>1882761</v>
      </c>
      <c r="V86" s="127">
        <v>33744</v>
      </c>
      <c r="W86" s="127">
        <v>6548</v>
      </c>
      <c r="X86" s="127">
        <v>738145.93</v>
      </c>
      <c r="Y86" s="127">
        <v>271707.19</v>
      </c>
      <c r="AB86" s="127">
        <v>107314</v>
      </c>
    </row>
    <row r="87" spans="1:28" x14ac:dyDescent="0.2">
      <c r="A87" s="56" t="s">
        <v>1879</v>
      </c>
      <c r="B87" s="126">
        <v>663836.61</v>
      </c>
      <c r="D87" s="126">
        <v>78414.48</v>
      </c>
      <c r="E87" s="56">
        <v>1251607.08</v>
      </c>
      <c r="F87" s="56">
        <v>367166.77</v>
      </c>
      <c r="J87" s="278">
        <v>0.28000000000000003</v>
      </c>
      <c r="K87" s="56"/>
      <c r="L87" s="56"/>
      <c r="M87" s="56"/>
      <c r="N87" s="56">
        <v>1212550.31</v>
      </c>
      <c r="O87" s="100">
        <v>2681004.0499999998</v>
      </c>
      <c r="P87" s="100">
        <v>48196</v>
      </c>
      <c r="Q87" s="100">
        <v>2413.88</v>
      </c>
      <c r="S87" s="100">
        <v>1704049</v>
      </c>
      <c r="T87" s="100">
        <v>35000</v>
      </c>
      <c r="U87" s="127">
        <v>2752939</v>
      </c>
      <c r="V87" s="127">
        <v>880</v>
      </c>
      <c r="W87" s="127">
        <v>16391</v>
      </c>
      <c r="X87" s="127">
        <v>1121756.67</v>
      </c>
      <c r="Y87" s="127">
        <v>150304.62</v>
      </c>
    </row>
    <row r="88" spans="1:28" x14ac:dyDescent="0.2">
      <c r="A88" s="56" t="s">
        <v>1880</v>
      </c>
      <c r="B88" s="126">
        <v>557926.09</v>
      </c>
      <c r="C88" s="126">
        <v>0</v>
      </c>
      <c r="D88" s="126">
        <v>111487.67</v>
      </c>
      <c r="E88" s="56">
        <v>3341914.05</v>
      </c>
      <c r="F88" s="56">
        <v>131058.4</v>
      </c>
      <c r="I88" s="278">
        <v>101988</v>
      </c>
      <c r="K88" s="56"/>
      <c r="L88" s="56"/>
      <c r="M88" s="56">
        <v>102558.8</v>
      </c>
      <c r="N88" s="56">
        <v>1047464</v>
      </c>
      <c r="O88" s="100">
        <v>995371.43</v>
      </c>
      <c r="P88" s="100">
        <v>120000</v>
      </c>
      <c r="Q88" s="100">
        <v>929.22</v>
      </c>
      <c r="S88" s="100">
        <v>1174059.3</v>
      </c>
      <c r="T88" s="100">
        <v>23615</v>
      </c>
      <c r="U88" s="127">
        <v>1804809.3</v>
      </c>
      <c r="W88" s="127">
        <v>9350</v>
      </c>
      <c r="X88" s="127">
        <v>426382.76</v>
      </c>
      <c r="Y88" s="127">
        <v>163162.22</v>
      </c>
      <c r="AA88" s="127">
        <v>54360</v>
      </c>
    </row>
    <row r="89" spans="1:28" x14ac:dyDescent="0.2">
      <c r="A89" s="56" t="s">
        <v>1881</v>
      </c>
      <c r="B89" s="126">
        <v>352883.04</v>
      </c>
      <c r="C89" s="126">
        <v>0</v>
      </c>
      <c r="D89" s="126">
        <v>396798.98</v>
      </c>
      <c r="E89" s="56">
        <v>1298814.19</v>
      </c>
      <c r="F89" s="56">
        <v>-796239.72</v>
      </c>
      <c r="K89" s="56">
        <v>124684</v>
      </c>
      <c r="L89" s="56"/>
      <c r="M89" s="56">
        <v>1291301.6499999999</v>
      </c>
      <c r="N89" s="56"/>
      <c r="O89" s="100">
        <v>784322.03</v>
      </c>
      <c r="P89" s="100">
        <v>181699.64</v>
      </c>
      <c r="Q89" s="100">
        <v>405.11</v>
      </c>
      <c r="S89" s="100">
        <v>762390</v>
      </c>
      <c r="T89" s="100">
        <v>23215</v>
      </c>
      <c r="U89" s="127">
        <v>1377605</v>
      </c>
      <c r="W89" s="127">
        <v>3560</v>
      </c>
      <c r="X89" s="127">
        <v>325035.96000000002</v>
      </c>
      <c r="Y89" s="127">
        <v>162390.98000000001</v>
      </c>
    </row>
    <row r="90" spans="1:28" x14ac:dyDescent="0.2">
      <c r="A90" s="56" t="s">
        <v>1882</v>
      </c>
      <c r="B90" s="126">
        <v>166103.87</v>
      </c>
      <c r="C90" s="126">
        <v>14283.25</v>
      </c>
      <c r="D90" s="126">
        <v>28614.1</v>
      </c>
      <c r="E90" s="56">
        <v>319022.78999999998</v>
      </c>
      <c r="F90" s="56">
        <v>92532.87</v>
      </c>
      <c r="G90" s="278">
        <v>0</v>
      </c>
      <c r="H90" s="278">
        <v>30483</v>
      </c>
      <c r="I90" s="278">
        <v>23215</v>
      </c>
      <c r="K90" s="56"/>
      <c r="L90" s="56"/>
      <c r="M90" s="56">
        <v>-77985</v>
      </c>
      <c r="N90" s="56">
        <v>1047464</v>
      </c>
      <c r="O90" s="100">
        <v>346819.99</v>
      </c>
      <c r="Q90" s="100">
        <v>347.03</v>
      </c>
      <c r="S90" s="100">
        <v>364120</v>
      </c>
      <c r="U90" s="127">
        <v>509280</v>
      </c>
      <c r="X90" s="127">
        <v>143802.6</v>
      </c>
      <c r="Y90" s="127">
        <v>89740.7</v>
      </c>
    </row>
    <row r="91" spans="1:28" x14ac:dyDescent="0.2">
      <c r="A91" s="56" t="s">
        <v>1883</v>
      </c>
      <c r="B91" s="126">
        <v>509546.31</v>
      </c>
      <c r="C91" s="126">
        <v>0</v>
      </c>
      <c r="D91" s="126">
        <v>243073.15</v>
      </c>
      <c r="E91" s="56">
        <v>8841388.5600000005</v>
      </c>
      <c r="F91" s="56">
        <v>211820.74</v>
      </c>
      <c r="G91" s="278">
        <v>21000</v>
      </c>
      <c r="H91" s="278">
        <v>46425</v>
      </c>
      <c r="I91" s="278">
        <v>231481</v>
      </c>
      <c r="J91" s="278">
        <v>0.27</v>
      </c>
      <c r="K91" s="56"/>
      <c r="L91" s="56"/>
      <c r="M91" s="56">
        <v>101619.83</v>
      </c>
      <c r="N91" s="56">
        <v>1215671.21</v>
      </c>
      <c r="O91" s="100">
        <v>1035256.62</v>
      </c>
      <c r="Q91" s="100">
        <v>802.79</v>
      </c>
      <c r="S91" s="100">
        <v>1403910</v>
      </c>
      <c r="U91" s="127">
        <v>2010220</v>
      </c>
      <c r="W91" s="127">
        <v>3760</v>
      </c>
      <c r="X91" s="127">
        <v>452192.08</v>
      </c>
      <c r="Y91" s="127">
        <v>176759.64</v>
      </c>
    </row>
    <row r="92" spans="1:28" x14ac:dyDescent="0.2">
      <c r="A92" s="56" t="s">
        <v>1884</v>
      </c>
      <c r="B92" s="126">
        <v>236446.97</v>
      </c>
      <c r="C92" s="126">
        <v>29193</v>
      </c>
      <c r="D92" s="126">
        <v>10513.13</v>
      </c>
      <c r="E92" s="56">
        <v>1169220.07</v>
      </c>
      <c r="F92" s="56">
        <v>102133.53</v>
      </c>
      <c r="G92" s="278">
        <v>5800</v>
      </c>
      <c r="H92" s="278">
        <v>17596</v>
      </c>
      <c r="I92" s="278">
        <v>18</v>
      </c>
      <c r="J92" s="278">
        <v>18.64</v>
      </c>
      <c r="K92" s="56">
        <v>23615</v>
      </c>
      <c r="L92" s="56">
        <v>-134642.35</v>
      </c>
      <c r="M92" s="56">
        <v>-138294.18</v>
      </c>
      <c r="N92" s="56">
        <v>1849378.08</v>
      </c>
      <c r="O92" s="100">
        <v>436139.68</v>
      </c>
      <c r="S92" s="100">
        <v>911280</v>
      </c>
      <c r="T92" s="100">
        <v>382</v>
      </c>
      <c r="U92" s="127">
        <v>1041440</v>
      </c>
      <c r="X92" s="127">
        <v>231377.71</v>
      </c>
      <c r="Y92" s="127">
        <v>147268.46</v>
      </c>
    </row>
    <row r="93" spans="1:28" x14ac:dyDescent="0.2">
      <c r="A93" s="56" t="s">
        <v>1885</v>
      </c>
      <c r="B93" s="126">
        <v>319590.92</v>
      </c>
      <c r="C93" s="126">
        <v>18595.66</v>
      </c>
      <c r="D93" s="126">
        <v>30938.560000000001</v>
      </c>
      <c r="E93" s="56">
        <v>1590721.9</v>
      </c>
      <c r="F93" s="56">
        <v>180812.59</v>
      </c>
      <c r="G93" s="278">
        <v>85990</v>
      </c>
      <c r="H93" s="278">
        <v>45001.71</v>
      </c>
      <c r="J93" s="278">
        <v>1157.1099999999999</v>
      </c>
      <c r="K93" s="56"/>
      <c r="L93" s="56"/>
      <c r="M93" s="56">
        <v>1966434.32</v>
      </c>
      <c r="N93" s="56">
        <v>281440</v>
      </c>
      <c r="O93" s="100">
        <v>666692.49</v>
      </c>
      <c r="P93" s="100">
        <v>151279</v>
      </c>
      <c r="Q93" s="100">
        <v>674.93</v>
      </c>
      <c r="U93" s="127">
        <v>528080</v>
      </c>
      <c r="X93" s="127">
        <v>281892.98</v>
      </c>
      <c r="Y93" s="127">
        <v>230786.95</v>
      </c>
    </row>
    <row r="94" spans="1:28" x14ac:dyDescent="0.2">
      <c r="A94" s="56" t="s">
        <v>1886</v>
      </c>
      <c r="B94" s="126">
        <v>266921.36</v>
      </c>
      <c r="C94" s="126">
        <v>3880</v>
      </c>
      <c r="D94" s="126">
        <v>185420.5</v>
      </c>
      <c r="E94" s="56">
        <v>3491301.48</v>
      </c>
      <c r="F94" s="56">
        <v>617662.05000000005</v>
      </c>
      <c r="G94" s="278">
        <v>0</v>
      </c>
      <c r="I94" s="278">
        <v>17916.5</v>
      </c>
      <c r="J94" s="278">
        <v>57.22</v>
      </c>
      <c r="K94" s="56"/>
      <c r="L94" s="56"/>
      <c r="M94" s="56">
        <v>-31164.560000000001</v>
      </c>
      <c r="N94" s="56">
        <v>2812906.16</v>
      </c>
      <c r="O94" s="100">
        <v>643648.56000000006</v>
      </c>
      <c r="Q94" s="100">
        <v>623.6</v>
      </c>
      <c r="S94" s="100">
        <v>1430800</v>
      </c>
      <c r="U94" s="127">
        <v>1689705</v>
      </c>
      <c r="W94" s="127">
        <v>3954</v>
      </c>
      <c r="X94" s="127">
        <v>372888.14</v>
      </c>
      <c r="Y94" s="127">
        <v>315000.78000000003</v>
      </c>
    </row>
    <row r="95" spans="1:28" x14ac:dyDescent="0.2">
      <c r="A95" s="56" t="s">
        <v>1887</v>
      </c>
      <c r="B95" s="126">
        <v>210375.94</v>
      </c>
      <c r="C95" s="126">
        <v>265</v>
      </c>
      <c r="D95" s="126">
        <v>2905.22</v>
      </c>
      <c r="E95" s="56">
        <v>3299905.13</v>
      </c>
      <c r="F95" s="56">
        <v>100378.43</v>
      </c>
      <c r="G95" s="278">
        <v>91570</v>
      </c>
      <c r="H95" s="278">
        <v>250</v>
      </c>
      <c r="I95" s="278">
        <v>18395</v>
      </c>
      <c r="K95" s="56">
        <v>8108</v>
      </c>
      <c r="L95" s="56"/>
      <c r="M95" s="56">
        <v>2829767.13</v>
      </c>
      <c r="N95" s="56">
        <v>1047464</v>
      </c>
      <c r="O95" s="100">
        <v>537467.91</v>
      </c>
      <c r="P95" s="100">
        <v>122600</v>
      </c>
      <c r="Q95" s="100">
        <v>599.49</v>
      </c>
      <c r="S95" s="100">
        <v>792810</v>
      </c>
      <c r="U95" s="127">
        <v>1149707</v>
      </c>
      <c r="W95" s="127">
        <v>14644</v>
      </c>
      <c r="X95" s="127">
        <v>501115.84</v>
      </c>
      <c r="Y95" s="127">
        <v>154724.97</v>
      </c>
    </row>
    <row r="96" spans="1:28" x14ac:dyDescent="0.2">
      <c r="A96" s="56" t="s">
        <v>1888</v>
      </c>
      <c r="B96" s="126">
        <v>550104.73</v>
      </c>
      <c r="C96" s="126">
        <v>24000</v>
      </c>
      <c r="D96" s="126">
        <v>121496.65</v>
      </c>
      <c r="E96" s="56">
        <v>1096932.18</v>
      </c>
      <c r="F96" s="56">
        <v>260442.8</v>
      </c>
      <c r="G96" s="278">
        <v>0</v>
      </c>
      <c r="I96" s="278">
        <v>23615</v>
      </c>
      <c r="K96" s="56"/>
      <c r="L96" s="56"/>
      <c r="M96" s="56">
        <v>1930818.93</v>
      </c>
      <c r="N96" s="56"/>
      <c r="O96" s="100">
        <v>1209837.94</v>
      </c>
      <c r="P96" s="100">
        <v>190325</v>
      </c>
      <c r="Q96" s="100">
        <v>1344.14</v>
      </c>
      <c r="T96" s="100">
        <v>35000</v>
      </c>
      <c r="U96" s="127">
        <v>693120</v>
      </c>
      <c r="X96" s="127">
        <v>522378.41</v>
      </c>
      <c r="Y96" s="127">
        <v>83710.240000000005</v>
      </c>
    </row>
    <row r="97" spans="1:28" x14ac:dyDescent="0.2">
      <c r="A97" s="56" t="s">
        <v>1889</v>
      </c>
      <c r="B97" s="126">
        <v>544338.1</v>
      </c>
      <c r="C97" s="126">
        <v>4120</v>
      </c>
      <c r="D97" s="126">
        <v>252191.68</v>
      </c>
      <c r="E97" s="56">
        <v>918935.72</v>
      </c>
      <c r="F97" s="56">
        <v>6384.28</v>
      </c>
      <c r="G97" s="278">
        <v>200670</v>
      </c>
      <c r="J97" s="278">
        <v>1176.77</v>
      </c>
      <c r="K97" s="56"/>
      <c r="L97" s="56"/>
      <c r="M97" s="56">
        <v>-3676428.82</v>
      </c>
      <c r="N97" s="56">
        <v>613325.81999999995</v>
      </c>
      <c r="O97" s="100">
        <v>826587.11</v>
      </c>
      <c r="Q97" s="100">
        <v>1153.5</v>
      </c>
      <c r="S97" s="100">
        <v>482650</v>
      </c>
      <c r="T97" s="100">
        <v>23615</v>
      </c>
      <c r="U97" s="127">
        <v>1223531</v>
      </c>
      <c r="X97" s="127">
        <v>357077.53</v>
      </c>
      <c r="Y97" s="127">
        <v>77356.87</v>
      </c>
    </row>
    <row r="98" spans="1:28" x14ac:dyDescent="0.2">
      <c r="A98" s="56" t="s">
        <v>1890</v>
      </c>
      <c r="B98" s="126">
        <v>493012.98</v>
      </c>
      <c r="C98" s="126">
        <v>0</v>
      </c>
      <c r="D98" s="126">
        <v>89480.16</v>
      </c>
      <c r="E98" s="56">
        <v>1003387.3</v>
      </c>
      <c r="F98" s="56">
        <v>112144.74</v>
      </c>
      <c r="K98" s="56"/>
      <c r="L98" s="56"/>
      <c r="M98" s="56">
        <v>-419479.12</v>
      </c>
      <c r="N98" s="56">
        <v>1790978.12</v>
      </c>
      <c r="O98" s="100">
        <v>1026308.76</v>
      </c>
      <c r="Q98" s="100">
        <v>871.82</v>
      </c>
      <c r="S98" s="100">
        <v>1181409.3</v>
      </c>
      <c r="U98" s="127">
        <v>1503084.3</v>
      </c>
      <c r="W98" s="127">
        <v>21378</v>
      </c>
      <c r="X98" s="127">
        <v>337355.83</v>
      </c>
      <c r="Y98" s="127">
        <v>170915.76</v>
      </c>
      <c r="AB98" s="127">
        <v>596</v>
      </c>
    </row>
    <row r="99" spans="1:28" x14ac:dyDescent="0.2">
      <c r="A99" s="56" t="s">
        <v>1891</v>
      </c>
      <c r="B99" s="126">
        <v>952532.92</v>
      </c>
      <c r="C99" s="126">
        <v>0</v>
      </c>
      <c r="D99" s="126">
        <v>206571.46</v>
      </c>
      <c r="E99" s="56">
        <v>4231893.74</v>
      </c>
      <c r="F99" s="56">
        <v>1425674.71</v>
      </c>
      <c r="G99" s="278">
        <v>0</v>
      </c>
      <c r="J99" s="278">
        <v>0</v>
      </c>
      <c r="K99" s="56">
        <v>20084</v>
      </c>
      <c r="L99" s="56"/>
      <c r="M99" s="56">
        <v>58214.73</v>
      </c>
      <c r="N99" s="56">
        <v>1047464</v>
      </c>
      <c r="O99" s="100">
        <v>1744030.72</v>
      </c>
      <c r="P99" s="100">
        <v>220879</v>
      </c>
      <c r="Q99" s="100">
        <v>1837.83</v>
      </c>
      <c r="S99" s="100">
        <v>1213030</v>
      </c>
      <c r="T99" s="100">
        <v>61950</v>
      </c>
      <c r="U99" s="127">
        <v>1887306</v>
      </c>
      <c r="X99" s="127">
        <v>697147.42</v>
      </c>
      <c r="Y99" s="127">
        <v>441547.64</v>
      </c>
    </row>
    <row r="100" spans="1:28" x14ac:dyDescent="0.2">
      <c r="A100" s="56" t="s">
        <v>1892</v>
      </c>
      <c r="B100" s="126">
        <v>141324.6</v>
      </c>
      <c r="C100" s="126">
        <v>34900</v>
      </c>
      <c r="D100" s="126">
        <v>132161.07</v>
      </c>
      <c r="E100" s="56">
        <v>1076798.3899999999</v>
      </c>
      <c r="F100" s="56">
        <v>167065.57</v>
      </c>
      <c r="G100" s="278">
        <v>12400</v>
      </c>
      <c r="I100" s="278">
        <v>40750</v>
      </c>
      <c r="J100" s="278">
        <v>57.67</v>
      </c>
      <c r="K100" s="56">
        <v>151225</v>
      </c>
      <c r="L100" s="56"/>
      <c r="M100" s="56">
        <v>21775.33</v>
      </c>
      <c r="N100" s="56">
        <v>1768225.65</v>
      </c>
      <c r="O100" s="100">
        <v>961445.86</v>
      </c>
      <c r="P100" s="100">
        <v>70069</v>
      </c>
      <c r="Q100" s="100">
        <v>379.19</v>
      </c>
      <c r="T100" s="100">
        <v>21095</v>
      </c>
      <c r="U100" s="127">
        <v>496231</v>
      </c>
      <c r="W100" s="127">
        <v>6672</v>
      </c>
      <c r="X100" s="127">
        <v>427842.61</v>
      </c>
      <c r="Y100" s="127">
        <v>142138.01999999999</v>
      </c>
    </row>
    <row r="101" spans="1:28" x14ac:dyDescent="0.2">
      <c r="A101" s="56" t="s">
        <v>1922</v>
      </c>
      <c r="B101" s="126">
        <v>545840.91</v>
      </c>
      <c r="C101" s="126">
        <v>0</v>
      </c>
      <c r="D101" s="126">
        <v>68373.919999999998</v>
      </c>
      <c r="E101" s="56">
        <v>1049166.6299999999</v>
      </c>
      <c r="F101" s="56">
        <v>126382.43</v>
      </c>
      <c r="K101" s="56"/>
      <c r="L101" s="56"/>
      <c r="M101" s="56"/>
      <c r="N101" s="56">
        <v>1440650.38</v>
      </c>
      <c r="O101" s="100">
        <v>891287.94</v>
      </c>
      <c r="P101" s="100">
        <v>173692</v>
      </c>
      <c r="Q101" s="100">
        <v>882.44</v>
      </c>
      <c r="S101" s="100">
        <v>1599030</v>
      </c>
      <c r="U101" s="127">
        <v>1976520</v>
      </c>
      <c r="W101" s="127">
        <v>9966</v>
      </c>
      <c r="X101" s="127">
        <v>438450.74</v>
      </c>
      <c r="Y101" s="127">
        <v>190490.35</v>
      </c>
    </row>
    <row r="102" spans="1:28" x14ac:dyDescent="0.2">
      <c r="A102" s="56" t="s">
        <v>1893</v>
      </c>
      <c r="B102" s="126">
        <v>120782.6</v>
      </c>
      <c r="C102" s="126">
        <v>11960</v>
      </c>
      <c r="D102" s="126">
        <v>37342.080000000002</v>
      </c>
      <c r="E102" s="56">
        <v>1647141.43</v>
      </c>
      <c r="F102" s="56">
        <v>425972.87</v>
      </c>
      <c r="J102" s="278">
        <v>233.64</v>
      </c>
      <c r="K102" s="56">
        <v>0</v>
      </c>
      <c r="L102" s="56"/>
      <c r="M102" s="56">
        <v>146263.67000000001</v>
      </c>
      <c r="N102" s="56">
        <v>2439714</v>
      </c>
      <c r="O102" s="100">
        <v>812443.65</v>
      </c>
      <c r="P102" s="100">
        <v>280000</v>
      </c>
      <c r="Q102" s="100">
        <v>381.32</v>
      </c>
      <c r="S102" s="100">
        <v>959310</v>
      </c>
      <c r="U102" s="127">
        <v>1098910</v>
      </c>
      <c r="W102" s="127">
        <v>5080</v>
      </c>
      <c r="X102" s="127">
        <v>618850.5</v>
      </c>
      <c r="Y102" s="127">
        <v>227300.15</v>
      </c>
    </row>
    <row r="103" spans="1:28" x14ac:dyDescent="0.2">
      <c r="A103" s="56" t="s">
        <v>1894</v>
      </c>
      <c r="B103" s="126">
        <v>286961.25</v>
      </c>
      <c r="C103" s="126">
        <v>19760</v>
      </c>
      <c r="D103" s="126">
        <v>17426.259999999998</v>
      </c>
      <c r="E103" s="56">
        <v>1216330.8400000001</v>
      </c>
      <c r="F103" s="56">
        <v>33280.33</v>
      </c>
      <c r="K103" s="56"/>
      <c r="L103" s="56"/>
      <c r="M103" s="56">
        <v>38801.699999999997</v>
      </c>
      <c r="N103" s="56">
        <v>3137825</v>
      </c>
      <c r="O103" s="100">
        <v>888605.38</v>
      </c>
      <c r="Q103" s="100">
        <v>469.62</v>
      </c>
      <c r="U103" s="127">
        <v>336855</v>
      </c>
      <c r="X103" s="127">
        <v>390686.33</v>
      </c>
      <c r="Y103" s="127">
        <v>136904.07999999999</v>
      </c>
      <c r="AB103" s="127">
        <v>10000</v>
      </c>
    </row>
    <row r="104" spans="1:28" x14ac:dyDescent="0.2">
      <c r="A104" s="56" t="s">
        <v>1897</v>
      </c>
      <c r="B104" s="126">
        <v>8688.98</v>
      </c>
      <c r="C104" s="126">
        <v>11180</v>
      </c>
      <c r="D104" s="126">
        <v>18669.97</v>
      </c>
      <c r="E104" s="56">
        <v>679706.39</v>
      </c>
      <c r="F104" s="56">
        <v>450815.8</v>
      </c>
      <c r="G104" s="278">
        <v>1215</v>
      </c>
      <c r="H104" s="278">
        <v>26807</v>
      </c>
      <c r="I104" s="278">
        <v>66600</v>
      </c>
      <c r="J104" s="278">
        <v>3442.24</v>
      </c>
      <c r="K104" s="56"/>
      <c r="L104" s="56"/>
      <c r="M104" s="56">
        <v>363657.33</v>
      </c>
      <c r="N104" s="56">
        <v>1499736.2</v>
      </c>
      <c r="O104" s="100">
        <v>1096765.8500000001</v>
      </c>
      <c r="Q104" s="100">
        <v>208.75</v>
      </c>
      <c r="S104" s="100">
        <v>987600</v>
      </c>
      <c r="U104" s="127">
        <v>1286718</v>
      </c>
      <c r="X104" s="127">
        <v>585868.59</v>
      </c>
      <c r="Y104" s="127">
        <v>139669.26999999999</v>
      </c>
      <c r="AA104" s="127">
        <v>9</v>
      </c>
      <c r="AB104" s="127">
        <v>40500</v>
      </c>
    </row>
    <row r="105" spans="1:28" x14ac:dyDescent="0.2">
      <c r="A105" s="56" t="s">
        <v>1898</v>
      </c>
      <c r="B105" s="126">
        <v>169084.42</v>
      </c>
      <c r="C105" s="126">
        <v>17462</v>
      </c>
      <c r="D105" s="126">
        <v>156217.44</v>
      </c>
      <c r="E105" s="56">
        <v>701623.22</v>
      </c>
      <c r="F105" s="56">
        <v>448219.07</v>
      </c>
      <c r="I105" s="278">
        <v>100000</v>
      </c>
      <c r="J105" s="278">
        <v>1542.05</v>
      </c>
      <c r="K105" s="56"/>
      <c r="L105" s="56"/>
      <c r="M105" s="56">
        <v>158506.43</v>
      </c>
      <c r="N105" s="56"/>
      <c r="O105" s="100">
        <v>1082881.78</v>
      </c>
      <c r="Q105" s="100">
        <v>397.03</v>
      </c>
      <c r="S105" s="100">
        <v>105470</v>
      </c>
      <c r="U105" s="127">
        <v>550458</v>
      </c>
      <c r="W105" s="127">
        <v>4120</v>
      </c>
      <c r="X105" s="127">
        <v>477168.46</v>
      </c>
      <c r="Y105" s="127">
        <v>154348.24</v>
      </c>
    </row>
    <row r="106" spans="1:28" x14ac:dyDescent="0.2">
      <c r="A106" s="56" t="s">
        <v>1900</v>
      </c>
      <c r="B106" s="126">
        <v>75868.19</v>
      </c>
      <c r="C106" s="126">
        <v>24070</v>
      </c>
      <c r="D106" s="126">
        <v>64479.16</v>
      </c>
      <c r="E106" s="56">
        <v>983508.45</v>
      </c>
      <c r="F106" s="56">
        <v>392313.31</v>
      </c>
      <c r="G106" s="278">
        <v>0</v>
      </c>
      <c r="J106" s="278">
        <v>34.85</v>
      </c>
      <c r="K106" s="56"/>
      <c r="L106" s="56"/>
      <c r="M106" s="56">
        <v>27.24</v>
      </c>
      <c r="N106" s="56">
        <v>1687514</v>
      </c>
      <c r="O106" s="100">
        <v>1304377.27</v>
      </c>
      <c r="Q106" s="100">
        <v>384.14</v>
      </c>
      <c r="U106" s="127">
        <v>336780</v>
      </c>
      <c r="X106" s="127">
        <v>355889.59</v>
      </c>
      <c r="Y106" s="127">
        <v>150746.56</v>
      </c>
      <c r="AB106" s="127">
        <v>50000</v>
      </c>
    </row>
    <row r="107" spans="1:28" x14ac:dyDescent="0.2">
      <c r="A107" s="56" t="s">
        <v>1902</v>
      </c>
      <c r="B107" s="126">
        <v>267192.61</v>
      </c>
      <c r="C107" s="126">
        <v>0</v>
      </c>
      <c r="D107" s="126">
        <v>79475.56</v>
      </c>
      <c r="E107" s="56">
        <v>930397.37</v>
      </c>
      <c r="F107" s="56">
        <v>239388.69</v>
      </c>
      <c r="J107" s="278">
        <v>323.89999999999998</v>
      </c>
      <c r="K107" s="56"/>
      <c r="L107" s="56"/>
      <c r="M107" s="56">
        <v>748</v>
      </c>
      <c r="N107" s="56">
        <v>4303318.3099999996</v>
      </c>
      <c r="O107" s="100">
        <v>944977.99</v>
      </c>
      <c r="P107" s="100">
        <v>110040</v>
      </c>
      <c r="Q107" s="100">
        <v>409.74</v>
      </c>
      <c r="S107" s="100">
        <v>1793628</v>
      </c>
      <c r="T107" s="100">
        <v>30000</v>
      </c>
      <c r="U107" s="127">
        <v>2092361</v>
      </c>
      <c r="X107" s="127">
        <v>391260.22</v>
      </c>
      <c r="Y107" s="127">
        <v>90970.2</v>
      </c>
    </row>
    <row r="108" spans="1:28" x14ac:dyDescent="0.2">
      <c r="A108" s="56" t="s">
        <v>1903</v>
      </c>
      <c r="B108" s="126">
        <v>236895.22</v>
      </c>
      <c r="C108" s="126">
        <v>0</v>
      </c>
      <c r="D108" s="126">
        <v>24645.74</v>
      </c>
      <c r="E108" s="56">
        <v>792162.11</v>
      </c>
      <c r="F108" s="56">
        <v>208285.65</v>
      </c>
      <c r="H108" s="278">
        <v>21241</v>
      </c>
      <c r="J108" s="278">
        <v>152</v>
      </c>
      <c r="K108" s="56"/>
      <c r="L108" s="56"/>
      <c r="M108" s="56">
        <v>-152</v>
      </c>
      <c r="N108" s="56">
        <v>2346487</v>
      </c>
      <c r="O108" s="100">
        <v>653105.32999999996</v>
      </c>
      <c r="Q108" s="100">
        <v>477.98</v>
      </c>
      <c r="S108" s="100">
        <v>1017418.5</v>
      </c>
      <c r="T108" s="100">
        <v>35200</v>
      </c>
      <c r="U108" s="127">
        <v>1082146.5</v>
      </c>
      <c r="X108" s="127">
        <v>412877.61</v>
      </c>
      <c r="Y108" s="127">
        <v>138281.59</v>
      </c>
    </row>
    <row r="109" spans="1:28" x14ac:dyDescent="0.2">
      <c r="A109" s="56" t="s">
        <v>1904</v>
      </c>
      <c r="B109" s="126">
        <v>272114.11</v>
      </c>
      <c r="C109" s="126">
        <v>0</v>
      </c>
      <c r="D109" s="126">
        <v>48850.16</v>
      </c>
      <c r="E109" s="56">
        <v>1161711.18</v>
      </c>
      <c r="F109" s="56">
        <v>230362.18</v>
      </c>
      <c r="G109" s="278">
        <v>3000</v>
      </c>
      <c r="H109" s="278">
        <v>30733.38</v>
      </c>
      <c r="J109" s="278">
        <v>152</v>
      </c>
      <c r="K109" s="56"/>
      <c r="L109" s="56"/>
      <c r="M109" s="56">
        <v>-24142</v>
      </c>
      <c r="N109" s="56">
        <v>2125037.4300000002</v>
      </c>
      <c r="O109" s="100">
        <v>834468.71</v>
      </c>
      <c r="Q109" s="100">
        <v>604.57000000000005</v>
      </c>
      <c r="S109" s="100">
        <v>459568.8</v>
      </c>
      <c r="T109" s="100">
        <v>308850</v>
      </c>
      <c r="U109" s="127">
        <v>848566.8</v>
      </c>
      <c r="X109" s="127">
        <v>556236.36</v>
      </c>
      <c r="Y109" s="127">
        <v>140606.01</v>
      </c>
    </row>
    <row r="110" spans="1:28" x14ac:dyDescent="0.2">
      <c r="A110" s="56" t="s">
        <v>1905</v>
      </c>
      <c r="B110" s="126">
        <v>459916.5</v>
      </c>
      <c r="C110" s="126">
        <v>0</v>
      </c>
      <c r="D110" s="126">
        <v>19819.45</v>
      </c>
      <c r="E110" s="56">
        <v>335749.73</v>
      </c>
      <c r="F110" s="56">
        <v>178688.34</v>
      </c>
      <c r="H110" s="278">
        <v>31508.240000000002</v>
      </c>
      <c r="J110" s="278">
        <v>152</v>
      </c>
      <c r="K110" s="56"/>
      <c r="L110" s="56"/>
      <c r="M110" s="56"/>
      <c r="N110" s="56">
        <v>1196485.3400000001</v>
      </c>
      <c r="O110" s="100">
        <v>759295.11</v>
      </c>
      <c r="Q110" s="100">
        <v>1044.1300000000001</v>
      </c>
      <c r="S110" s="100">
        <v>718200</v>
      </c>
      <c r="T110" s="100">
        <v>425316</v>
      </c>
      <c r="U110" s="127">
        <v>1222470</v>
      </c>
      <c r="X110" s="127">
        <v>524071.28</v>
      </c>
      <c r="Y110" s="127">
        <v>80389.7</v>
      </c>
    </row>
    <row r="111" spans="1:28" x14ac:dyDescent="0.2">
      <c r="A111" s="56" t="s">
        <v>1923</v>
      </c>
      <c r="B111" s="126">
        <v>118555.55</v>
      </c>
      <c r="C111" s="126">
        <v>0</v>
      </c>
      <c r="D111" s="126">
        <v>10999.35</v>
      </c>
      <c r="E111" s="56">
        <v>642808.51</v>
      </c>
      <c r="F111" s="56">
        <v>172689.74</v>
      </c>
      <c r="J111" s="278">
        <v>0</v>
      </c>
      <c r="K111" s="56"/>
      <c r="L111" s="56"/>
      <c r="M111" s="56">
        <v>-238.36</v>
      </c>
      <c r="N111" s="56">
        <v>1169693.49</v>
      </c>
      <c r="O111" s="100">
        <v>581950.28</v>
      </c>
      <c r="Q111" s="100">
        <v>252.9</v>
      </c>
      <c r="S111" s="100">
        <v>653413.5</v>
      </c>
      <c r="U111" s="127">
        <v>744077.5</v>
      </c>
      <c r="W111" s="127">
        <v>1504</v>
      </c>
      <c r="X111" s="127">
        <v>293070.24</v>
      </c>
      <c r="Y111" s="127">
        <v>138716.31</v>
      </c>
    </row>
    <row r="112" spans="1:28" x14ac:dyDescent="0.2">
      <c r="A112" s="56" t="s">
        <v>1906</v>
      </c>
      <c r="B112" s="126">
        <v>1202841.33</v>
      </c>
      <c r="C112" s="126">
        <v>0</v>
      </c>
      <c r="D112" s="126">
        <v>90373.33</v>
      </c>
      <c r="E112" s="56">
        <v>1600153.39</v>
      </c>
      <c r="F112" s="56">
        <v>194626.41</v>
      </c>
      <c r="G112" s="278">
        <v>0</v>
      </c>
      <c r="J112" s="278">
        <v>208.68</v>
      </c>
      <c r="K112" s="56"/>
      <c r="L112" s="56">
        <v>1809812.26</v>
      </c>
      <c r="M112" s="56">
        <v>-1388</v>
      </c>
      <c r="N112" s="56">
        <v>620039.24</v>
      </c>
      <c r="O112" s="100">
        <v>1570340.09</v>
      </c>
      <c r="P112" s="100">
        <v>196000</v>
      </c>
      <c r="Q112" s="100">
        <v>966.5</v>
      </c>
      <c r="S112" s="100">
        <v>998366.1</v>
      </c>
      <c r="T112" s="100">
        <v>761203</v>
      </c>
      <c r="U112" s="127">
        <v>1344941.1</v>
      </c>
      <c r="X112" s="127">
        <v>1004995.24</v>
      </c>
      <c r="Y112" s="127">
        <v>191059.05</v>
      </c>
    </row>
    <row r="113" spans="1:28" x14ac:dyDescent="0.2">
      <c r="A113" s="56" t="s">
        <v>1907</v>
      </c>
      <c r="B113" s="126">
        <v>475099.33</v>
      </c>
      <c r="C113" s="126">
        <v>0</v>
      </c>
      <c r="D113" s="126">
        <v>25280.29</v>
      </c>
      <c r="E113" s="56">
        <v>745638.27</v>
      </c>
      <c r="F113" s="56">
        <v>248769.39</v>
      </c>
      <c r="J113" s="278">
        <v>0</v>
      </c>
      <c r="K113" s="56"/>
      <c r="L113" s="56">
        <v>-1838496.71</v>
      </c>
      <c r="M113" s="56">
        <v>605.6</v>
      </c>
      <c r="N113" s="56">
        <v>3271774.09</v>
      </c>
      <c r="O113" s="100">
        <v>1834475.25</v>
      </c>
      <c r="Q113" s="100">
        <v>898.56</v>
      </c>
      <c r="S113" s="100">
        <v>1063300</v>
      </c>
      <c r="T113" s="100">
        <v>54500</v>
      </c>
      <c r="U113" s="127">
        <v>1628996</v>
      </c>
      <c r="W113" s="127">
        <v>14765</v>
      </c>
      <c r="X113" s="127">
        <v>993531.81</v>
      </c>
      <c r="Y113" s="127">
        <v>158083.70000000001</v>
      </c>
      <c r="Z113" s="127">
        <v>7601</v>
      </c>
    </row>
    <row r="114" spans="1:28" x14ac:dyDescent="0.2">
      <c r="A114" s="56" t="s">
        <v>1908</v>
      </c>
      <c r="B114" s="126">
        <v>410120</v>
      </c>
      <c r="C114" s="126">
        <v>0</v>
      </c>
      <c r="D114" s="126">
        <v>45434.7</v>
      </c>
      <c r="E114" s="56">
        <v>392426.22</v>
      </c>
      <c r="F114" s="56">
        <v>239868.45</v>
      </c>
      <c r="I114" s="278">
        <v>41400</v>
      </c>
      <c r="J114" s="278">
        <v>0</v>
      </c>
      <c r="K114" s="56"/>
      <c r="L114" s="56">
        <v>-194462.51</v>
      </c>
      <c r="M114" s="56">
        <v>422493.47</v>
      </c>
      <c r="N114" s="56">
        <v>679737.85</v>
      </c>
      <c r="O114" s="100">
        <v>1088352.81</v>
      </c>
      <c r="P114" s="100">
        <v>30797</v>
      </c>
      <c r="Q114" s="100">
        <v>861.77</v>
      </c>
      <c r="S114" s="100">
        <v>557460</v>
      </c>
      <c r="U114" s="127">
        <v>915840</v>
      </c>
      <c r="X114" s="127">
        <v>434478.72</v>
      </c>
      <c r="Y114" s="127">
        <v>36425.300000000003</v>
      </c>
      <c r="Z114" s="127">
        <v>325</v>
      </c>
      <c r="AB114" s="127">
        <v>80000</v>
      </c>
    </row>
    <row r="115" spans="1:28" x14ac:dyDescent="0.2">
      <c r="A115" s="56" t="s">
        <v>1909</v>
      </c>
      <c r="B115" s="126">
        <v>812809.49</v>
      </c>
      <c r="C115" s="126">
        <v>81434</v>
      </c>
      <c r="D115" s="126">
        <v>29980.080000000002</v>
      </c>
      <c r="E115" s="56">
        <v>1074458.8400000001</v>
      </c>
      <c r="F115" s="56">
        <v>350533.75</v>
      </c>
      <c r="J115" s="278">
        <v>0</v>
      </c>
      <c r="K115" s="56"/>
      <c r="L115" s="56">
        <v>94098.6</v>
      </c>
      <c r="M115" s="56"/>
      <c r="N115" s="56">
        <v>1731639.01</v>
      </c>
      <c r="O115" s="100">
        <v>1632701.26</v>
      </c>
      <c r="P115" s="100">
        <v>477208</v>
      </c>
      <c r="Q115" s="100">
        <v>605.70000000000005</v>
      </c>
      <c r="S115" s="100">
        <v>913220</v>
      </c>
      <c r="U115" s="127">
        <v>1426100</v>
      </c>
      <c r="X115" s="127">
        <v>644266.61</v>
      </c>
      <c r="Y115" s="127">
        <v>166222.79999999999</v>
      </c>
    </row>
    <row r="116" spans="1:28" x14ac:dyDescent="0.2">
      <c r="A116" s="56" t="s">
        <v>1910</v>
      </c>
      <c r="B116" s="126">
        <v>181969.5</v>
      </c>
      <c r="C116" s="126">
        <v>0</v>
      </c>
      <c r="D116" s="126">
        <v>32618.79</v>
      </c>
      <c r="E116" s="56">
        <v>377371.09</v>
      </c>
      <c r="F116" s="56">
        <v>348998.9</v>
      </c>
      <c r="G116" s="278">
        <v>800</v>
      </c>
      <c r="I116" s="278">
        <v>5400</v>
      </c>
      <c r="J116" s="278">
        <v>12</v>
      </c>
      <c r="K116" s="56"/>
      <c r="L116" s="56">
        <v>-1502847.15</v>
      </c>
      <c r="M116" s="56"/>
      <c r="N116" s="56">
        <v>2353915.73</v>
      </c>
      <c r="O116" s="100">
        <v>649569.49</v>
      </c>
      <c r="Q116" s="100">
        <v>313.37</v>
      </c>
      <c r="S116" s="100">
        <v>456530</v>
      </c>
      <c r="U116" s="127">
        <v>521830</v>
      </c>
      <c r="W116" s="127">
        <v>492</v>
      </c>
      <c r="X116" s="127">
        <v>326252.31</v>
      </c>
      <c r="Y116" s="127">
        <v>117412.85</v>
      </c>
      <c r="Z116" s="127">
        <v>8554</v>
      </c>
    </row>
    <row r="117" spans="1:28" x14ac:dyDescent="0.2">
      <c r="A117" s="56" t="s">
        <v>1911</v>
      </c>
      <c r="B117" s="126">
        <v>856485.02</v>
      </c>
      <c r="C117" s="126">
        <v>0</v>
      </c>
      <c r="D117" s="126">
        <v>33469.46</v>
      </c>
      <c r="E117" s="56">
        <v>2481457</v>
      </c>
      <c r="F117" s="56">
        <v>301123.77</v>
      </c>
      <c r="G117" s="278">
        <v>0</v>
      </c>
      <c r="I117" s="278">
        <v>541692</v>
      </c>
      <c r="J117" s="278">
        <v>31.78</v>
      </c>
      <c r="K117" s="56">
        <v>30000</v>
      </c>
      <c r="L117" s="56">
        <v>1966300.8</v>
      </c>
      <c r="M117" s="56">
        <v>6700</v>
      </c>
      <c r="N117" s="56">
        <v>1221990.08</v>
      </c>
      <c r="O117" s="100">
        <v>2009566.19</v>
      </c>
      <c r="Q117" s="100">
        <v>581.46</v>
      </c>
      <c r="S117" s="100">
        <v>1388361</v>
      </c>
      <c r="U117" s="127">
        <v>2287194</v>
      </c>
      <c r="W117" s="127">
        <v>19284</v>
      </c>
      <c r="X117" s="127">
        <v>812292.51</v>
      </c>
      <c r="Y117" s="127">
        <v>264124.7</v>
      </c>
      <c r="AB117" s="127">
        <v>30052.71</v>
      </c>
    </row>
    <row r="118" spans="1:28" x14ac:dyDescent="0.2">
      <c r="A118" s="56" t="s">
        <v>1912</v>
      </c>
      <c r="B118" s="126">
        <v>561305.1</v>
      </c>
      <c r="C118" s="126">
        <v>0</v>
      </c>
      <c r="D118" s="126">
        <v>128508.83</v>
      </c>
      <c r="E118" s="56">
        <v>1063483.52</v>
      </c>
      <c r="F118" s="56">
        <v>71464.86</v>
      </c>
      <c r="G118" s="278">
        <v>0</v>
      </c>
      <c r="H118" s="278">
        <v>65132.29</v>
      </c>
      <c r="I118" s="278">
        <v>113652</v>
      </c>
      <c r="J118" s="278">
        <v>5671</v>
      </c>
      <c r="K118" s="56"/>
      <c r="L118" s="56"/>
      <c r="M118" s="56">
        <v>275952.18</v>
      </c>
      <c r="N118" s="56">
        <v>1488507.55</v>
      </c>
      <c r="O118" s="100">
        <v>1009038.36</v>
      </c>
      <c r="Q118" s="100">
        <v>665.44</v>
      </c>
      <c r="S118" s="100">
        <v>775185</v>
      </c>
      <c r="U118" s="127">
        <v>1106045</v>
      </c>
      <c r="X118" s="127">
        <v>329224.98</v>
      </c>
      <c r="Y118" s="127">
        <v>128092.21</v>
      </c>
      <c r="Z118" s="127">
        <v>12396</v>
      </c>
    </row>
    <row r="119" spans="1:28" x14ac:dyDescent="0.2">
      <c r="A119" s="56" t="s">
        <v>1913</v>
      </c>
      <c r="B119" s="126">
        <v>654073.99</v>
      </c>
      <c r="C119" s="126">
        <v>73600</v>
      </c>
      <c r="D119" s="126">
        <v>60612.24</v>
      </c>
      <c r="E119" s="56">
        <v>687594.77</v>
      </c>
      <c r="F119" s="56">
        <v>191108.18</v>
      </c>
      <c r="H119" s="278">
        <v>33200</v>
      </c>
      <c r="I119" s="278">
        <v>135000</v>
      </c>
      <c r="K119" s="56"/>
      <c r="L119" s="56"/>
      <c r="M119" s="56">
        <v>-7500</v>
      </c>
      <c r="N119" s="56"/>
      <c r="O119" s="100">
        <v>840553.72</v>
      </c>
      <c r="Q119" s="100">
        <v>585.82000000000005</v>
      </c>
      <c r="S119" s="100">
        <v>703600</v>
      </c>
      <c r="U119" s="127">
        <v>931160</v>
      </c>
      <c r="X119" s="127">
        <v>443667.92</v>
      </c>
      <c r="Y119" s="127">
        <v>101098.04</v>
      </c>
    </row>
    <row r="120" spans="1:28" x14ac:dyDescent="0.2">
      <c r="A120" s="56" t="s">
        <v>1914</v>
      </c>
      <c r="B120" s="126">
        <v>835156.11</v>
      </c>
      <c r="C120" s="126">
        <v>112500</v>
      </c>
      <c r="D120" s="126">
        <v>4937.55</v>
      </c>
      <c r="E120" s="56">
        <v>615766.16</v>
      </c>
      <c r="F120" s="56">
        <v>50375.83</v>
      </c>
      <c r="H120" s="278">
        <v>54109</v>
      </c>
      <c r="I120" s="278">
        <v>194662</v>
      </c>
      <c r="J120" s="278">
        <v>6340.4</v>
      </c>
      <c r="K120" s="56"/>
      <c r="L120" s="56"/>
      <c r="M120" s="56">
        <v>62537.74</v>
      </c>
      <c r="N120" s="56">
        <v>1693308.65</v>
      </c>
      <c r="O120" s="100">
        <v>932736.45</v>
      </c>
      <c r="Q120" s="100">
        <v>957.13</v>
      </c>
      <c r="S120" s="100">
        <v>1070126.02</v>
      </c>
      <c r="T120" s="100">
        <v>30</v>
      </c>
      <c r="U120" s="127">
        <v>1248926.02</v>
      </c>
      <c r="W120" s="127">
        <v>11392.7</v>
      </c>
      <c r="X120" s="127">
        <v>490746.52</v>
      </c>
      <c r="Y120" s="127">
        <v>132255.22</v>
      </c>
      <c r="Z120" s="127">
        <v>10300</v>
      </c>
    </row>
    <row r="121" spans="1:28" x14ac:dyDescent="0.2">
      <c r="A121" s="56" t="s">
        <v>1915</v>
      </c>
      <c r="B121" s="126">
        <v>324858.88</v>
      </c>
      <c r="C121" s="126">
        <v>112700</v>
      </c>
      <c r="D121" s="126">
        <v>134753.32999999999</v>
      </c>
      <c r="E121" s="56">
        <v>1124920.04</v>
      </c>
      <c r="F121" s="56">
        <v>112246.78</v>
      </c>
      <c r="H121" s="278">
        <v>250827.76</v>
      </c>
      <c r="J121" s="278">
        <v>20</v>
      </c>
      <c r="K121" s="56"/>
      <c r="L121" s="56"/>
      <c r="M121" s="56">
        <v>-66029.259999999995</v>
      </c>
      <c r="N121" s="56"/>
      <c r="O121" s="100">
        <v>951419.09</v>
      </c>
      <c r="Q121" s="100">
        <v>609.55999999999995</v>
      </c>
      <c r="S121" s="100">
        <v>755975.1</v>
      </c>
      <c r="T121" s="100">
        <v>5000</v>
      </c>
      <c r="U121" s="127">
        <v>977555.1</v>
      </c>
      <c r="X121" s="127">
        <v>446222.65</v>
      </c>
      <c r="Y121" s="127">
        <v>195700.88</v>
      </c>
    </row>
    <row r="122" spans="1:28" x14ac:dyDescent="0.2">
      <c r="A122" s="56" t="s">
        <v>1916</v>
      </c>
      <c r="B122" s="126">
        <v>334153.86</v>
      </c>
      <c r="C122" s="126">
        <v>25600</v>
      </c>
      <c r="D122" s="126">
        <v>71761.94</v>
      </c>
      <c r="E122" s="56">
        <v>332132.14</v>
      </c>
      <c r="F122" s="56">
        <v>36381.79</v>
      </c>
      <c r="H122" s="278">
        <v>49698.6</v>
      </c>
      <c r="I122" s="278">
        <v>50000</v>
      </c>
      <c r="J122" s="278">
        <v>2449</v>
      </c>
      <c r="K122" s="56"/>
      <c r="L122" s="56"/>
      <c r="M122" s="56">
        <v>139389.5</v>
      </c>
      <c r="N122" s="56"/>
      <c r="O122" s="100">
        <v>884392.59</v>
      </c>
      <c r="Q122" s="100">
        <v>346.68</v>
      </c>
      <c r="S122" s="100">
        <v>657237.9</v>
      </c>
      <c r="U122" s="127">
        <v>1014127.9</v>
      </c>
      <c r="X122" s="127">
        <v>334128.26</v>
      </c>
      <c r="Y122" s="127">
        <v>52752.75</v>
      </c>
    </row>
    <row r="123" spans="1:28" x14ac:dyDescent="0.2">
      <c r="A123" s="56" t="s">
        <v>1924</v>
      </c>
      <c r="B123" s="126">
        <v>499242.37</v>
      </c>
      <c r="C123" s="126">
        <v>72400</v>
      </c>
      <c r="D123" s="126">
        <v>74233.98</v>
      </c>
      <c r="E123" s="56">
        <v>745886.08</v>
      </c>
      <c r="F123" s="56">
        <v>115601.49</v>
      </c>
      <c r="G123" s="278">
        <v>0</v>
      </c>
      <c r="H123" s="278">
        <v>223503.34</v>
      </c>
      <c r="J123" s="278">
        <v>1181.3900000000001</v>
      </c>
      <c r="K123" s="56"/>
      <c r="L123" s="56"/>
      <c r="M123" s="56">
        <v>17401.240000000002</v>
      </c>
      <c r="N123" s="56">
        <v>2439641.09</v>
      </c>
      <c r="O123" s="100">
        <v>561265.99</v>
      </c>
      <c r="P123" s="100">
        <v>47754.52</v>
      </c>
      <c r="Q123" s="100">
        <v>602.05999999999995</v>
      </c>
      <c r="S123" s="100">
        <v>1069140</v>
      </c>
      <c r="T123" s="100">
        <v>4000</v>
      </c>
      <c r="U123" s="127">
        <v>1108640</v>
      </c>
      <c r="X123" s="127">
        <v>303239.18</v>
      </c>
      <c r="Y123" s="127">
        <v>182694.91</v>
      </c>
    </row>
    <row r="124" spans="1:28" x14ac:dyDescent="0.2">
      <c r="A124" s="56" t="s">
        <v>1926</v>
      </c>
      <c r="B124" s="126">
        <v>559422.19999999995</v>
      </c>
      <c r="C124" s="126">
        <v>48100</v>
      </c>
      <c r="D124" s="126">
        <v>110097.79</v>
      </c>
      <c r="E124" s="56">
        <v>853106</v>
      </c>
      <c r="F124" s="56">
        <v>129769.93</v>
      </c>
      <c r="G124" s="278">
        <v>0</v>
      </c>
      <c r="H124" s="278">
        <v>31497.26</v>
      </c>
      <c r="I124" s="278">
        <v>120550</v>
      </c>
      <c r="J124" s="278">
        <v>3868.01</v>
      </c>
      <c r="K124" s="56"/>
      <c r="L124" s="56"/>
      <c r="M124" s="56">
        <v>1000</v>
      </c>
      <c r="N124" s="56">
        <v>3028722.67</v>
      </c>
      <c r="O124" s="100">
        <v>817954.2</v>
      </c>
      <c r="Q124" s="100">
        <v>627.53</v>
      </c>
      <c r="S124" s="100">
        <v>1090762</v>
      </c>
      <c r="U124" s="127">
        <v>1283352</v>
      </c>
      <c r="X124" s="127">
        <v>384952.02</v>
      </c>
      <c r="Y124" s="127">
        <v>150774.26</v>
      </c>
      <c r="Z124" s="127">
        <v>7247</v>
      </c>
    </row>
    <row r="125" spans="1:28" x14ac:dyDescent="0.2">
      <c r="A125" s="56" t="s">
        <v>1928</v>
      </c>
      <c r="B125" s="126">
        <v>265887.43</v>
      </c>
      <c r="C125" s="126">
        <v>73600</v>
      </c>
      <c r="D125" s="126">
        <v>19447.419999999998</v>
      </c>
      <c r="E125" s="56">
        <v>1107907.3899999999</v>
      </c>
      <c r="F125" s="56">
        <v>139332.35</v>
      </c>
      <c r="G125" s="278">
        <v>0</v>
      </c>
      <c r="H125" s="278">
        <v>45542.239999999998</v>
      </c>
      <c r="I125" s="278">
        <v>50000</v>
      </c>
      <c r="J125" s="278">
        <v>0</v>
      </c>
      <c r="K125" s="56"/>
      <c r="L125" s="56"/>
      <c r="M125" s="56"/>
      <c r="N125" s="56">
        <v>3118920.11</v>
      </c>
      <c r="O125" s="100">
        <v>628187.09</v>
      </c>
      <c r="Q125" s="100">
        <v>203.37</v>
      </c>
      <c r="S125" s="100">
        <v>995502.3</v>
      </c>
      <c r="U125" s="127">
        <v>1151332.3</v>
      </c>
      <c r="X125" s="127">
        <v>289154.7</v>
      </c>
      <c r="Y125" s="127">
        <v>196799.67</v>
      </c>
    </row>
    <row r="126" spans="1:28" x14ac:dyDescent="0.2">
      <c r="A126" s="56" t="s">
        <v>1895</v>
      </c>
      <c r="B126" s="126">
        <v>540077.56999999995</v>
      </c>
      <c r="C126" s="126">
        <v>24400</v>
      </c>
      <c r="D126" s="126">
        <v>25928.5</v>
      </c>
      <c r="E126" s="56">
        <v>1020379.68</v>
      </c>
      <c r="F126" s="56">
        <v>212775.86</v>
      </c>
      <c r="H126" s="278">
        <v>148477.87</v>
      </c>
      <c r="J126" s="278">
        <v>1310</v>
      </c>
      <c r="K126" s="56">
        <v>140380</v>
      </c>
      <c r="L126" s="56">
        <v>1487575.93</v>
      </c>
      <c r="M126" s="56">
        <v>-1116.5899999999999</v>
      </c>
      <c r="N126" s="56"/>
      <c r="O126" s="100">
        <v>1258896.08</v>
      </c>
      <c r="Q126" s="100">
        <v>1168.4100000000001</v>
      </c>
      <c r="S126" s="100">
        <v>1399440</v>
      </c>
      <c r="T126" s="100">
        <v>358660</v>
      </c>
      <c r="U126" s="127">
        <v>2169248</v>
      </c>
      <c r="X126" s="127">
        <v>497695.2</v>
      </c>
      <c r="Y126" s="127">
        <v>161784.39000000001</v>
      </c>
    </row>
    <row r="127" spans="1:28" x14ac:dyDescent="0.2">
      <c r="A127" s="56" t="s">
        <v>1896</v>
      </c>
      <c r="B127" s="126">
        <v>537991.94999999995</v>
      </c>
      <c r="C127" s="126">
        <v>26400</v>
      </c>
      <c r="D127" s="126">
        <v>30109.02</v>
      </c>
      <c r="E127" s="56">
        <v>291383.21000000002</v>
      </c>
      <c r="F127" s="56">
        <v>233383.75</v>
      </c>
      <c r="G127" s="278">
        <v>0</v>
      </c>
      <c r="H127" s="278">
        <v>90074</v>
      </c>
      <c r="J127" s="278">
        <v>1201.8800000000001</v>
      </c>
      <c r="K127" s="56">
        <v>123005</v>
      </c>
      <c r="L127" s="56">
        <v>439121.15</v>
      </c>
      <c r="M127" s="56">
        <v>8370</v>
      </c>
      <c r="N127" s="56"/>
      <c r="O127" s="100">
        <v>1150006.96</v>
      </c>
      <c r="Q127" s="100">
        <v>1109.54</v>
      </c>
      <c r="S127" s="100">
        <v>1030233</v>
      </c>
      <c r="T127" s="100">
        <v>231600</v>
      </c>
      <c r="U127" s="127">
        <v>1373815</v>
      </c>
      <c r="X127" s="127">
        <v>406165.41</v>
      </c>
      <c r="Y127" s="127">
        <v>77983.69</v>
      </c>
      <c r="AB127" s="127">
        <v>60000</v>
      </c>
    </row>
    <row r="128" spans="1:28" x14ac:dyDescent="0.2">
      <c r="A128" s="56" t="s">
        <v>1899</v>
      </c>
      <c r="B128" s="126">
        <v>494437.26</v>
      </c>
      <c r="C128" s="126">
        <v>47800</v>
      </c>
      <c r="D128" s="126">
        <v>3281.13</v>
      </c>
      <c r="E128" s="56">
        <v>5344836.66</v>
      </c>
      <c r="F128" s="56">
        <v>93740.92</v>
      </c>
      <c r="H128" s="278">
        <v>180005.88</v>
      </c>
      <c r="J128" s="278">
        <v>1135.42</v>
      </c>
      <c r="K128" s="56">
        <v>58620</v>
      </c>
      <c r="L128" s="56">
        <v>5616660</v>
      </c>
      <c r="M128" s="56">
        <v>-37.299999999999997</v>
      </c>
      <c r="N128" s="56"/>
      <c r="O128" s="100">
        <v>1518949.48</v>
      </c>
      <c r="Q128" s="100">
        <v>838.25</v>
      </c>
      <c r="S128" s="100">
        <v>1226416.6000000001</v>
      </c>
      <c r="T128" s="100">
        <v>570700</v>
      </c>
      <c r="U128" s="127">
        <v>1902174.6</v>
      </c>
      <c r="X128" s="127">
        <v>412013.5</v>
      </c>
      <c r="Y128" s="127">
        <v>362339.46</v>
      </c>
      <c r="AB128" s="127">
        <v>86000</v>
      </c>
    </row>
    <row r="129" spans="1:25" x14ac:dyDescent="0.2">
      <c r="A129" s="56" t="s">
        <v>1901</v>
      </c>
      <c r="B129" s="126">
        <v>671913.32</v>
      </c>
      <c r="C129" s="126">
        <v>19200</v>
      </c>
      <c r="D129" s="126">
        <v>0</v>
      </c>
      <c r="E129" s="56">
        <v>421076.57</v>
      </c>
      <c r="F129" s="56">
        <v>180675.26</v>
      </c>
      <c r="H129" s="278">
        <v>66151.02</v>
      </c>
      <c r="J129" s="278">
        <v>245.79</v>
      </c>
      <c r="K129" s="56">
        <v>177360</v>
      </c>
      <c r="L129" s="56">
        <v>809478.12</v>
      </c>
      <c r="M129" s="56">
        <v>27955.13</v>
      </c>
      <c r="N129" s="56"/>
      <c r="O129" s="100">
        <v>828997.09</v>
      </c>
      <c r="Q129" s="100">
        <v>1088.3399999999999</v>
      </c>
      <c r="S129" s="100">
        <v>670552.5</v>
      </c>
      <c r="T129" s="100">
        <v>224400</v>
      </c>
      <c r="U129" s="127">
        <v>1124518.5</v>
      </c>
      <c r="X129" s="127">
        <v>271917.7</v>
      </c>
      <c r="Y129" s="127">
        <v>43907.14</v>
      </c>
    </row>
    <row r="130" spans="1:25" x14ac:dyDescent="0.2">
      <c r="A130" s="56" t="s">
        <v>1927</v>
      </c>
      <c r="B130" s="126">
        <v>341788.13</v>
      </c>
      <c r="C130" s="126">
        <v>18400</v>
      </c>
      <c r="D130" s="126">
        <v>6008.49</v>
      </c>
      <c r="E130" s="56">
        <v>518271.72</v>
      </c>
      <c r="F130" s="56">
        <v>76310.13</v>
      </c>
      <c r="H130" s="278">
        <v>122980.03</v>
      </c>
      <c r="J130" s="278">
        <v>42.76</v>
      </c>
      <c r="K130" s="56">
        <v>37300</v>
      </c>
      <c r="L130" s="56">
        <v>898661.6</v>
      </c>
      <c r="M130" s="56">
        <v>-16811.47</v>
      </c>
      <c r="N130" s="56"/>
      <c r="O130" s="100">
        <v>646331.46</v>
      </c>
      <c r="Q130" s="100">
        <v>623.35</v>
      </c>
      <c r="S130" s="100">
        <v>628448.5</v>
      </c>
      <c r="T130" s="100">
        <v>143900</v>
      </c>
      <c r="U130" s="127">
        <v>977540.5</v>
      </c>
      <c r="X130" s="127">
        <v>402225.07</v>
      </c>
      <c r="Y130" s="127">
        <v>101461.94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AD1" zoomScale="70" zoomScaleNormal="70" workbookViewId="0">
      <selection activeCell="AG5" sqref="AG5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7.875" style="270" customWidth="1"/>
    <col min="6" max="6" width="34.875" style="126" bestFit="1" customWidth="1"/>
    <col min="7" max="7" width="33.875" style="126" bestFit="1" customWidth="1"/>
    <col min="8" max="8" width="25.5" style="126" bestFit="1" customWidth="1"/>
    <col min="9" max="10" width="17" style="270" bestFit="1" customWidth="1"/>
    <col min="11" max="11" width="19.125" style="278" bestFit="1" customWidth="1"/>
    <col min="12" max="12" width="21" style="278" bestFit="1" customWidth="1"/>
    <col min="13" max="13" width="20.5" style="278" bestFit="1" customWidth="1"/>
    <col min="14" max="14" width="22.875" style="278" bestFit="1" customWidth="1"/>
    <col min="15" max="15" width="24.875" style="270" bestFit="1" customWidth="1"/>
    <col min="16" max="17" width="28.625" style="270" bestFit="1" customWidth="1"/>
    <col min="18" max="18" width="17" style="270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39.875" style="100" bestFit="1" customWidth="1"/>
    <col min="23" max="23" width="57" style="100" bestFit="1" customWidth="1"/>
    <col min="24" max="24" width="17" style="100" bestFit="1" customWidth="1"/>
    <col min="25" max="25" width="21.625" style="127" bestFit="1" customWidth="1"/>
    <col min="26" max="26" width="28" style="127" bestFit="1" customWidth="1"/>
    <col min="27" max="27" width="26.375" style="127" bestFit="1" customWidth="1"/>
    <col min="28" max="28" width="44.875" style="127" bestFit="1" customWidth="1"/>
    <col min="29" max="29" width="32.375" style="127" bestFit="1" customWidth="1"/>
    <col min="30" max="30" width="28.25" style="127" bestFit="1" customWidth="1"/>
    <col min="31" max="31" width="32.875" style="127" bestFit="1" customWidth="1"/>
    <col min="32" max="32" width="34.25" style="127" bestFit="1" customWidth="1"/>
    <col min="33" max="33" width="20.5" style="99" bestFit="1" customWidth="1"/>
    <col min="34" max="34" width="17.875" style="63" bestFit="1" customWidth="1"/>
    <col min="35" max="35" width="17.375" style="64" bestFit="1" customWidth="1"/>
    <col min="36" max="36" width="17.625" style="60" bestFit="1" customWidth="1"/>
    <col min="37" max="37" width="19.125" style="59" bestFit="1" customWidth="1"/>
    <col min="38" max="38" width="23.625" style="64" bestFit="1" customWidth="1"/>
    <col min="39" max="16384" width="9" style="68"/>
  </cols>
  <sheetData>
    <row r="1" spans="1:38" x14ac:dyDescent="0.2">
      <c r="A1" s="271"/>
      <c r="B1" s="271"/>
      <c r="E1" s="56" t="s">
        <v>591</v>
      </c>
      <c r="F1" s="126" t="s">
        <v>1440</v>
      </c>
      <c r="G1" s="126" t="s">
        <v>1441</v>
      </c>
      <c r="H1" s="126" t="s">
        <v>1442</v>
      </c>
      <c r="I1" s="56" t="s">
        <v>1444</v>
      </c>
      <c r="J1" s="56" t="s">
        <v>1445</v>
      </c>
      <c r="K1" s="278" t="s">
        <v>1447</v>
      </c>
      <c r="L1" s="278" t="s">
        <v>1448</v>
      </c>
      <c r="M1" s="278" t="s">
        <v>1449</v>
      </c>
      <c r="N1" s="278" t="s">
        <v>1450</v>
      </c>
      <c r="O1" s="56" t="s">
        <v>1451</v>
      </c>
      <c r="P1" s="56" t="s">
        <v>1452</v>
      </c>
      <c r="Q1" s="56" t="s">
        <v>1453</v>
      </c>
      <c r="R1" s="56" t="s">
        <v>1454</v>
      </c>
      <c r="S1" s="100" t="s">
        <v>1456</v>
      </c>
      <c r="T1" s="100" t="s">
        <v>1457</v>
      </c>
      <c r="U1" s="100" t="s">
        <v>1458</v>
      </c>
      <c r="V1" s="100" t="s">
        <v>1594</v>
      </c>
      <c r="W1" s="100" t="s">
        <v>1459</v>
      </c>
      <c r="X1" s="100" t="s">
        <v>1460</v>
      </c>
      <c r="Y1" s="127" t="s">
        <v>1461</v>
      </c>
      <c r="Z1" s="127" t="s">
        <v>1462</v>
      </c>
      <c r="AA1" s="127" t="s">
        <v>1463</v>
      </c>
      <c r="AB1" s="127" t="s">
        <v>1464</v>
      </c>
      <c r="AC1" s="127" t="s">
        <v>1465</v>
      </c>
      <c r="AD1" s="127" t="s">
        <v>1597</v>
      </c>
      <c r="AE1" s="127" t="s">
        <v>1467</v>
      </c>
      <c r="AF1" s="127" t="s">
        <v>1468</v>
      </c>
      <c r="AG1" s="99" t="s">
        <v>6</v>
      </c>
      <c r="AH1" s="63" t="s">
        <v>7</v>
      </c>
      <c r="AI1" s="64" t="s">
        <v>8</v>
      </c>
      <c r="AJ1" s="65" t="s">
        <v>9</v>
      </c>
      <c r="AK1" s="66" t="s">
        <v>10</v>
      </c>
      <c r="AL1" s="67" t="s">
        <v>11</v>
      </c>
    </row>
    <row r="2" spans="1:38" x14ac:dyDescent="0.2">
      <c r="A2" s="271"/>
      <c r="B2" s="271"/>
      <c r="C2" s="57" t="s">
        <v>816</v>
      </c>
      <c r="E2" s="56" t="s">
        <v>592</v>
      </c>
      <c r="F2" s="126" t="s">
        <v>1469</v>
      </c>
      <c r="G2" s="126" t="s">
        <v>1470</v>
      </c>
      <c r="H2" s="126" t="s">
        <v>1471</v>
      </c>
      <c r="I2" s="56" t="s">
        <v>1473</v>
      </c>
      <c r="J2" s="56" t="s">
        <v>1474</v>
      </c>
      <c r="K2" s="278" t="s">
        <v>1476</v>
      </c>
      <c r="L2" s="278" t="s">
        <v>1477</v>
      </c>
      <c r="M2" s="278" t="s">
        <v>1478</v>
      </c>
      <c r="N2" s="278" t="s">
        <v>1479</v>
      </c>
      <c r="O2" s="56" t="s">
        <v>1480</v>
      </c>
      <c r="P2" s="56" t="s">
        <v>1481</v>
      </c>
      <c r="Q2" s="56" t="s">
        <v>1482</v>
      </c>
      <c r="R2" s="56" t="s">
        <v>1483</v>
      </c>
      <c r="S2" s="100" t="s">
        <v>1485</v>
      </c>
      <c r="T2" s="100" t="s">
        <v>1486</v>
      </c>
      <c r="U2" s="100" t="s">
        <v>1487</v>
      </c>
      <c r="V2" s="100" t="s">
        <v>1600</v>
      </c>
      <c r="W2" s="100" t="s">
        <v>1488</v>
      </c>
      <c r="X2" s="100" t="s">
        <v>1489</v>
      </c>
      <c r="Y2" s="127" t="s">
        <v>1490</v>
      </c>
      <c r="Z2" s="127" t="s">
        <v>1491</v>
      </c>
      <c r="AA2" s="127" t="s">
        <v>1492</v>
      </c>
      <c r="AB2" s="127" t="s">
        <v>1493</v>
      </c>
      <c r="AC2" s="127" t="s">
        <v>1494</v>
      </c>
      <c r="AD2" s="127" t="s">
        <v>1603</v>
      </c>
      <c r="AE2" s="127" t="s">
        <v>1496</v>
      </c>
      <c r="AF2" s="127" t="s">
        <v>1497</v>
      </c>
    </row>
    <row r="3" spans="1:38" ht="15" thickBot="1" x14ac:dyDescent="0.25">
      <c r="A3" s="271"/>
      <c r="B3" s="271"/>
      <c r="E3" s="56" t="s">
        <v>593</v>
      </c>
      <c r="F3" s="126">
        <v>65947375.780000001</v>
      </c>
      <c r="G3" s="126">
        <v>3529035.82</v>
      </c>
      <c r="H3" s="126">
        <v>8884257.0700000003</v>
      </c>
      <c r="I3" s="56">
        <v>139491639.75999999</v>
      </c>
      <c r="J3" s="56">
        <v>26952624.550000001</v>
      </c>
      <c r="K3" s="278">
        <v>1248837.1399999999</v>
      </c>
      <c r="L3" s="278">
        <v>3634394.76</v>
      </c>
      <c r="M3" s="278">
        <v>2875431.59</v>
      </c>
      <c r="N3" s="278">
        <v>305498.40000000002</v>
      </c>
      <c r="O3" s="56">
        <v>1306507.8600000001</v>
      </c>
      <c r="P3" s="56">
        <v>9451259.7400000002</v>
      </c>
      <c r="Q3" s="56">
        <v>7187967.5</v>
      </c>
      <c r="R3" s="56">
        <v>184229203.94</v>
      </c>
      <c r="S3" s="100">
        <v>127548127.95999999</v>
      </c>
      <c r="T3" s="100">
        <v>7086400.7599999998</v>
      </c>
      <c r="U3" s="100">
        <v>105578.35</v>
      </c>
      <c r="V3" s="100">
        <v>3830</v>
      </c>
      <c r="W3" s="100">
        <v>104758243.67</v>
      </c>
      <c r="X3" s="100">
        <v>12803798</v>
      </c>
      <c r="Y3" s="127">
        <v>149634702.47</v>
      </c>
      <c r="Z3" s="127">
        <v>48891</v>
      </c>
      <c r="AA3" s="127">
        <v>204344.7</v>
      </c>
      <c r="AB3" s="127">
        <v>58396686.460000001</v>
      </c>
      <c r="AC3" s="127">
        <v>19621178.32</v>
      </c>
      <c r="AD3" s="127">
        <v>79090</v>
      </c>
      <c r="AE3" s="127">
        <v>54887</v>
      </c>
      <c r="AF3" s="127">
        <v>767002.71</v>
      </c>
      <c r="AG3" s="99">
        <f>SUM(AG4:AG130)</f>
        <v>78360668.670000017</v>
      </c>
      <c r="AH3" s="63">
        <f>SUM(AH4:AH130)</f>
        <v>8064161.8899999997</v>
      </c>
      <c r="AI3" s="64">
        <f>SUM(AI4:AI130)</f>
        <v>70296506.780000001</v>
      </c>
      <c r="AJ3" s="60">
        <f>SUM(AJ4:AJ130)</f>
        <v>252305978.74000016</v>
      </c>
      <c r="AK3" s="59">
        <f>SUM(AK4:AK130)</f>
        <v>228806782.65999991</v>
      </c>
      <c r="AL3" s="69">
        <f t="shared" ref="AL3" si="0">SUM(AL4:AL130)</f>
        <v>23499196.079999991</v>
      </c>
    </row>
    <row r="4" spans="1:38" ht="15" thickBot="1" x14ac:dyDescent="0.25">
      <c r="A4" s="50" t="s">
        <v>365</v>
      </c>
      <c r="B4" s="50" t="s">
        <v>367</v>
      </c>
      <c r="C4" s="88">
        <v>6411</v>
      </c>
      <c r="D4" s="89" t="s">
        <v>689</v>
      </c>
      <c r="E4" s="56" t="s">
        <v>1804</v>
      </c>
      <c r="F4" s="126">
        <v>1218429.98</v>
      </c>
      <c r="G4" s="126">
        <v>61982</v>
      </c>
      <c r="H4" s="126">
        <v>90408.83</v>
      </c>
      <c r="I4" s="56">
        <v>4585165.91</v>
      </c>
      <c r="J4" s="56">
        <v>173413.24</v>
      </c>
      <c r="L4" s="278">
        <v>6863.37</v>
      </c>
      <c r="N4" s="278">
        <v>75</v>
      </c>
      <c r="O4" s="56"/>
      <c r="P4" s="56"/>
      <c r="Q4" s="56"/>
      <c r="R4" s="56">
        <v>1723269</v>
      </c>
      <c r="S4" s="100">
        <v>1358539.54</v>
      </c>
      <c r="T4" s="100">
        <v>234539.5</v>
      </c>
      <c r="U4" s="100">
        <v>1395.82</v>
      </c>
      <c r="W4" s="100">
        <v>1364490</v>
      </c>
      <c r="X4" s="100">
        <v>369330</v>
      </c>
      <c r="Y4" s="127">
        <v>1856060</v>
      </c>
      <c r="AB4" s="127">
        <v>776935.87</v>
      </c>
      <c r="AC4" s="127">
        <v>236800.83</v>
      </c>
      <c r="AG4" s="99">
        <f>SUM(F4:H4)</f>
        <v>1370820.81</v>
      </c>
      <c r="AH4" s="63">
        <f>SUM(K4:N4)</f>
        <v>6938.37</v>
      </c>
      <c r="AI4" s="64">
        <f>AG4-AH4</f>
        <v>1363882.44</v>
      </c>
      <c r="AJ4" s="60">
        <f>SUM(S4:X4)</f>
        <v>3328294.8600000003</v>
      </c>
      <c r="AK4" s="59">
        <f>SUM(Y4:AF4)</f>
        <v>2869796.7</v>
      </c>
      <c r="AL4" s="69">
        <f>AJ4-AK4</f>
        <v>458498.16000000015</v>
      </c>
    </row>
    <row r="5" spans="1:38" ht="15" thickBot="1" x14ac:dyDescent="0.25">
      <c r="A5" s="50" t="s">
        <v>365</v>
      </c>
      <c r="B5" s="50" t="s">
        <v>367</v>
      </c>
      <c r="C5" s="88">
        <v>2059</v>
      </c>
      <c r="D5" s="89" t="s">
        <v>690</v>
      </c>
      <c r="E5" s="56" t="s">
        <v>1805</v>
      </c>
      <c r="F5" s="126">
        <v>483371.38</v>
      </c>
      <c r="G5" s="126">
        <v>36572</v>
      </c>
      <c r="H5" s="126">
        <v>64092.13</v>
      </c>
      <c r="I5" s="56">
        <v>595606.01</v>
      </c>
      <c r="J5" s="56">
        <v>279833.15999999997</v>
      </c>
      <c r="K5" s="278">
        <v>3650</v>
      </c>
      <c r="M5" s="278">
        <v>146240</v>
      </c>
      <c r="N5" s="278">
        <v>1561.86</v>
      </c>
      <c r="O5" s="56"/>
      <c r="P5" s="56"/>
      <c r="Q5" s="56">
        <v>-27459.86</v>
      </c>
      <c r="R5" s="56">
        <v>1740746.12</v>
      </c>
      <c r="S5" s="100">
        <v>745052.7</v>
      </c>
      <c r="U5" s="100">
        <v>635.28</v>
      </c>
      <c r="W5" s="100">
        <v>798840</v>
      </c>
      <c r="X5" s="100">
        <v>83230</v>
      </c>
      <c r="Y5" s="127">
        <v>922518</v>
      </c>
      <c r="AB5" s="127">
        <v>609969.01</v>
      </c>
      <c r="AC5" s="127">
        <v>179973.45</v>
      </c>
      <c r="AG5" s="99">
        <f t="shared" ref="AG5:AG68" si="1">SUM(F5:H5)</f>
        <v>584035.51</v>
      </c>
      <c r="AH5" s="63">
        <f t="shared" ref="AH5:AH68" si="2">SUM(K5:N5)</f>
        <v>151451.85999999999</v>
      </c>
      <c r="AI5" s="64">
        <f t="shared" ref="AI5:AI68" si="3">AG5-AH5</f>
        <v>432583.65</v>
      </c>
      <c r="AJ5" s="60">
        <f t="shared" ref="AJ5:AJ68" si="4">SUM(S5:X5)</f>
        <v>1627757.98</v>
      </c>
      <c r="AK5" s="59">
        <f t="shared" ref="AK5:AK68" si="5">SUM(Y5:AF5)</f>
        <v>1712460.46</v>
      </c>
      <c r="AL5" s="69">
        <f t="shared" ref="AL5:AL68" si="6">AJ5-AK5</f>
        <v>-84702.479999999981</v>
      </c>
    </row>
    <row r="6" spans="1:38" ht="15" thickBot="1" x14ac:dyDescent="0.25">
      <c r="A6" s="50" t="s">
        <v>365</v>
      </c>
      <c r="B6" s="50" t="s">
        <v>367</v>
      </c>
      <c r="C6" s="88">
        <v>6691</v>
      </c>
      <c r="D6" s="89" t="s">
        <v>691</v>
      </c>
      <c r="E6" s="56" t="s">
        <v>1806</v>
      </c>
      <c r="F6" s="126">
        <v>1019496.9</v>
      </c>
      <c r="G6" s="126">
        <v>59017.5</v>
      </c>
      <c r="H6" s="126">
        <v>80639.06</v>
      </c>
      <c r="I6" s="56">
        <v>1106816.42</v>
      </c>
      <c r="J6" s="56">
        <v>655712.85</v>
      </c>
      <c r="K6" s="278">
        <v>0</v>
      </c>
      <c r="L6" s="278">
        <v>1350.33</v>
      </c>
      <c r="M6" s="278">
        <v>128745</v>
      </c>
      <c r="N6" s="278">
        <v>479.02</v>
      </c>
      <c r="O6" s="56"/>
      <c r="P6" s="56"/>
      <c r="Q6" s="56">
        <v>14992.9</v>
      </c>
      <c r="R6" s="56">
        <v>2169071.4500000002</v>
      </c>
      <c r="S6" s="100">
        <v>2234015.96</v>
      </c>
      <c r="T6" s="100">
        <v>128790</v>
      </c>
      <c r="U6" s="100">
        <v>1463.74</v>
      </c>
      <c r="W6" s="100">
        <v>1469070</v>
      </c>
      <c r="X6" s="100">
        <v>307431</v>
      </c>
      <c r="Y6" s="127">
        <v>2439171</v>
      </c>
      <c r="AA6" s="127">
        <v>1520</v>
      </c>
      <c r="AB6" s="127">
        <v>1253709.54</v>
      </c>
      <c r="AC6" s="127">
        <v>188129.65</v>
      </c>
      <c r="AD6" s="127">
        <v>855</v>
      </c>
      <c r="AG6" s="99">
        <f t="shared" si="1"/>
        <v>1159153.46</v>
      </c>
      <c r="AH6" s="63">
        <f t="shared" si="2"/>
        <v>130574.35</v>
      </c>
      <c r="AI6" s="64">
        <f t="shared" si="3"/>
        <v>1028579.11</v>
      </c>
      <c r="AJ6" s="60">
        <f t="shared" si="4"/>
        <v>4140770.7</v>
      </c>
      <c r="AK6" s="59">
        <f t="shared" si="5"/>
        <v>3883385.19</v>
      </c>
      <c r="AL6" s="69">
        <f t="shared" si="6"/>
        <v>257385.51000000024</v>
      </c>
    </row>
    <row r="7" spans="1:38" ht="15" thickBot="1" x14ac:dyDescent="0.25">
      <c r="A7" s="50" t="s">
        <v>365</v>
      </c>
      <c r="B7" s="50" t="s">
        <v>367</v>
      </c>
      <c r="C7" s="88">
        <v>3434</v>
      </c>
      <c r="D7" s="89" t="s">
        <v>692</v>
      </c>
      <c r="E7" s="56" t="s">
        <v>1807</v>
      </c>
      <c r="F7" s="126">
        <v>640696.35</v>
      </c>
      <c r="G7" s="126">
        <v>7995</v>
      </c>
      <c r="H7" s="126">
        <v>102749.68</v>
      </c>
      <c r="I7" s="56">
        <v>436197.1</v>
      </c>
      <c r="J7" s="56">
        <v>215371.55</v>
      </c>
      <c r="K7" s="278">
        <v>0</v>
      </c>
      <c r="L7" s="278">
        <v>3153.22</v>
      </c>
      <c r="N7" s="278">
        <v>196.55</v>
      </c>
      <c r="O7" s="56"/>
      <c r="P7" s="56"/>
      <c r="Q7" s="56">
        <v>-113431</v>
      </c>
      <c r="R7" s="56">
        <v>235221.96</v>
      </c>
      <c r="S7" s="100">
        <v>753583.74</v>
      </c>
      <c r="T7" s="100">
        <v>250</v>
      </c>
      <c r="U7" s="100">
        <v>836.03</v>
      </c>
      <c r="W7" s="100">
        <v>1186200</v>
      </c>
      <c r="X7" s="100">
        <v>92948</v>
      </c>
      <c r="Y7" s="127">
        <v>1340468</v>
      </c>
      <c r="AB7" s="127">
        <v>402592.82</v>
      </c>
      <c r="AC7" s="127">
        <v>179467.51</v>
      </c>
      <c r="AG7" s="99">
        <f t="shared" si="1"/>
        <v>751441.03</v>
      </c>
      <c r="AH7" s="63">
        <f t="shared" si="2"/>
        <v>3349.77</v>
      </c>
      <c r="AI7" s="64">
        <f t="shared" si="3"/>
        <v>748091.26</v>
      </c>
      <c r="AJ7" s="60">
        <f t="shared" si="4"/>
        <v>2033817.77</v>
      </c>
      <c r="AK7" s="59">
        <f t="shared" si="5"/>
        <v>1922528.33</v>
      </c>
      <c r="AL7" s="69">
        <f t="shared" si="6"/>
        <v>111289.43999999994</v>
      </c>
    </row>
    <row r="8" spans="1:38" ht="15" thickBot="1" x14ac:dyDescent="0.25">
      <c r="A8" s="50" t="s">
        <v>365</v>
      </c>
      <c r="B8" s="50" t="s">
        <v>367</v>
      </c>
      <c r="C8" s="88">
        <v>3172</v>
      </c>
      <c r="D8" s="89" t="s">
        <v>693</v>
      </c>
      <c r="E8" s="56" t="s">
        <v>1808</v>
      </c>
      <c r="F8" s="126">
        <v>705193.56</v>
      </c>
      <c r="G8" s="126">
        <v>8611</v>
      </c>
      <c r="H8" s="126">
        <v>25117.38</v>
      </c>
      <c r="I8" s="56">
        <v>574837.66</v>
      </c>
      <c r="J8" s="56">
        <v>262952.49</v>
      </c>
      <c r="K8" s="278">
        <v>65500</v>
      </c>
      <c r="L8" s="278">
        <v>5640</v>
      </c>
      <c r="M8" s="278">
        <v>70034</v>
      </c>
      <c r="N8" s="278">
        <v>72</v>
      </c>
      <c r="O8" s="56"/>
      <c r="P8" s="56"/>
      <c r="Q8" s="56">
        <v>321</v>
      </c>
      <c r="R8" s="56">
        <v>1649277.25</v>
      </c>
      <c r="S8" s="100">
        <v>805440.96</v>
      </c>
      <c r="U8" s="100">
        <v>778.51</v>
      </c>
      <c r="W8" s="100">
        <v>640260</v>
      </c>
      <c r="X8" s="100">
        <v>134380</v>
      </c>
      <c r="Y8" s="127">
        <v>821160</v>
      </c>
      <c r="AB8" s="127">
        <v>532938.80000000005</v>
      </c>
      <c r="AC8" s="127">
        <v>120277.27</v>
      </c>
      <c r="AG8" s="99">
        <f t="shared" si="1"/>
        <v>738921.94000000006</v>
      </c>
      <c r="AH8" s="63">
        <f t="shared" si="2"/>
        <v>141246</v>
      </c>
      <c r="AI8" s="64">
        <f t="shared" si="3"/>
        <v>597675.94000000006</v>
      </c>
      <c r="AJ8" s="60">
        <f t="shared" si="4"/>
        <v>1580859.47</v>
      </c>
      <c r="AK8" s="59">
        <f t="shared" si="5"/>
        <v>1474376.07</v>
      </c>
      <c r="AL8" s="69">
        <f t="shared" si="6"/>
        <v>106483.39999999991</v>
      </c>
    </row>
    <row r="9" spans="1:38" ht="15" thickBot="1" x14ac:dyDescent="0.25">
      <c r="A9" s="50" t="s">
        <v>365</v>
      </c>
      <c r="B9" s="50" t="s">
        <v>367</v>
      </c>
      <c r="C9" s="88">
        <v>3172</v>
      </c>
      <c r="D9" s="89" t="s">
        <v>694</v>
      </c>
      <c r="E9" s="56" t="s">
        <v>1809</v>
      </c>
      <c r="F9" s="126">
        <v>800590.02</v>
      </c>
      <c r="G9" s="126">
        <v>7670</v>
      </c>
      <c r="H9" s="126">
        <v>78380.070000000007</v>
      </c>
      <c r="I9" s="56">
        <v>364118.71</v>
      </c>
      <c r="J9" s="56">
        <v>245937.86</v>
      </c>
      <c r="N9" s="278">
        <v>120.7</v>
      </c>
      <c r="O9" s="56"/>
      <c r="P9" s="56"/>
      <c r="Q9" s="56">
        <v>-0.6</v>
      </c>
      <c r="R9" s="56">
        <v>991159.3</v>
      </c>
      <c r="S9" s="100">
        <v>730599.57</v>
      </c>
      <c r="T9" s="100">
        <v>130210</v>
      </c>
      <c r="U9" s="100">
        <v>902.35</v>
      </c>
      <c r="W9" s="100">
        <v>737910</v>
      </c>
      <c r="X9" s="100">
        <v>353100</v>
      </c>
      <c r="Y9" s="127">
        <v>1145100</v>
      </c>
      <c r="AA9" s="127">
        <v>5957</v>
      </c>
      <c r="AB9" s="127">
        <v>350763.17</v>
      </c>
      <c r="AC9" s="127">
        <v>99537.22</v>
      </c>
      <c r="AG9" s="99">
        <f t="shared" si="1"/>
        <v>886640.09000000008</v>
      </c>
      <c r="AH9" s="63">
        <f t="shared" si="2"/>
        <v>120.7</v>
      </c>
      <c r="AI9" s="64">
        <f t="shared" si="3"/>
        <v>886519.39000000013</v>
      </c>
      <c r="AJ9" s="60">
        <f t="shared" si="4"/>
        <v>1952721.9199999999</v>
      </c>
      <c r="AK9" s="59">
        <f t="shared" si="5"/>
        <v>1601357.39</v>
      </c>
      <c r="AL9" s="69">
        <f t="shared" si="6"/>
        <v>351364.53</v>
      </c>
    </row>
    <row r="10" spans="1:38" ht="15" thickBot="1" x14ac:dyDescent="0.25">
      <c r="A10" s="50" t="s">
        <v>365</v>
      </c>
      <c r="B10" s="50" t="s">
        <v>367</v>
      </c>
      <c r="C10" s="88">
        <v>1819</v>
      </c>
      <c r="D10" s="89" t="s">
        <v>695</v>
      </c>
      <c r="E10" s="56" t="s">
        <v>1810</v>
      </c>
      <c r="F10" s="126">
        <v>393232.62</v>
      </c>
      <c r="G10" s="126">
        <v>41829</v>
      </c>
      <c r="H10" s="126">
        <v>102709.82</v>
      </c>
      <c r="I10" s="56">
        <v>848176.64000000001</v>
      </c>
      <c r="J10" s="56">
        <v>241596.16</v>
      </c>
      <c r="K10" s="278">
        <v>15673</v>
      </c>
      <c r="L10" s="278">
        <v>2198.71</v>
      </c>
      <c r="N10" s="278">
        <v>141.80000000000001</v>
      </c>
      <c r="O10" s="56"/>
      <c r="P10" s="56"/>
      <c r="Q10" s="56">
        <v>-1.21</v>
      </c>
      <c r="R10" s="56">
        <v>169383.81</v>
      </c>
      <c r="S10" s="100">
        <v>639967.56000000006</v>
      </c>
      <c r="T10" s="100">
        <v>110000</v>
      </c>
      <c r="U10" s="100">
        <v>611.39</v>
      </c>
      <c r="W10" s="100">
        <v>726890</v>
      </c>
      <c r="X10" s="100">
        <v>134780</v>
      </c>
      <c r="Y10" s="127">
        <v>869329.8</v>
      </c>
      <c r="AB10" s="127">
        <v>352377.47</v>
      </c>
      <c r="AC10" s="127">
        <v>159573.54999999999</v>
      </c>
      <c r="AG10" s="99">
        <f t="shared" si="1"/>
        <v>537771.43999999994</v>
      </c>
      <c r="AH10" s="63">
        <f t="shared" si="2"/>
        <v>18013.509999999998</v>
      </c>
      <c r="AI10" s="64">
        <f t="shared" si="3"/>
        <v>519757.92999999993</v>
      </c>
      <c r="AJ10" s="60">
        <f t="shared" si="4"/>
        <v>1612248.9500000002</v>
      </c>
      <c r="AK10" s="59">
        <f t="shared" si="5"/>
        <v>1381280.82</v>
      </c>
      <c r="AL10" s="69">
        <f t="shared" si="6"/>
        <v>230968.13000000012</v>
      </c>
    </row>
    <row r="11" spans="1:38" ht="15" thickBot="1" x14ac:dyDescent="0.25">
      <c r="A11" s="50" t="s">
        <v>365</v>
      </c>
      <c r="B11" s="50" t="s">
        <v>367</v>
      </c>
      <c r="C11" s="88">
        <v>6183</v>
      </c>
      <c r="D11" s="89" t="s">
        <v>696</v>
      </c>
      <c r="E11" s="56" t="s">
        <v>1811</v>
      </c>
      <c r="F11" s="126">
        <v>1595589.05</v>
      </c>
      <c r="G11" s="126">
        <v>59500.55</v>
      </c>
      <c r="H11" s="126">
        <v>173808.37</v>
      </c>
      <c r="I11" s="56">
        <v>818362.2</v>
      </c>
      <c r="J11" s="56">
        <v>511062.45</v>
      </c>
      <c r="M11" s="278">
        <v>44000</v>
      </c>
      <c r="N11" s="278">
        <v>87</v>
      </c>
      <c r="O11" s="56">
        <v>211640</v>
      </c>
      <c r="P11" s="56"/>
      <c r="Q11" s="56">
        <v>181535.63</v>
      </c>
      <c r="R11" s="56">
        <v>668274.24</v>
      </c>
      <c r="S11" s="100">
        <v>1089192.99</v>
      </c>
      <c r="U11" s="100">
        <v>2019.02</v>
      </c>
      <c r="W11" s="100">
        <v>1140570</v>
      </c>
      <c r="X11" s="100">
        <v>565644</v>
      </c>
      <c r="Y11" s="127">
        <v>1952060</v>
      </c>
      <c r="AB11" s="127">
        <v>570775.67000000004</v>
      </c>
      <c r="AC11" s="127">
        <v>138668.1</v>
      </c>
      <c r="AG11" s="99">
        <f t="shared" si="1"/>
        <v>1828897.9700000002</v>
      </c>
      <c r="AH11" s="63">
        <f t="shared" si="2"/>
        <v>44087</v>
      </c>
      <c r="AI11" s="64">
        <f t="shared" si="3"/>
        <v>1784810.9700000002</v>
      </c>
      <c r="AJ11" s="60">
        <f t="shared" si="4"/>
        <v>2797426.01</v>
      </c>
      <c r="AK11" s="59">
        <f t="shared" si="5"/>
        <v>2661503.77</v>
      </c>
      <c r="AL11" s="69">
        <f t="shared" si="6"/>
        <v>135922.23999999976</v>
      </c>
    </row>
    <row r="12" spans="1:38" ht="15" thickBot="1" x14ac:dyDescent="0.25">
      <c r="A12" s="50" t="s">
        <v>365</v>
      </c>
      <c r="B12" s="50" t="s">
        <v>367</v>
      </c>
      <c r="C12" s="88">
        <v>2360</v>
      </c>
      <c r="D12" s="89" t="s">
        <v>697</v>
      </c>
      <c r="E12" s="56" t="s">
        <v>1812</v>
      </c>
      <c r="F12" s="126">
        <v>681769.13</v>
      </c>
      <c r="G12" s="126">
        <v>20195</v>
      </c>
      <c r="H12" s="126">
        <v>50937.01</v>
      </c>
      <c r="I12" s="56">
        <v>834889.5</v>
      </c>
      <c r="J12" s="56">
        <v>308493.46999999997</v>
      </c>
      <c r="K12" s="278">
        <v>1740</v>
      </c>
      <c r="N12" s="278">
        <v>23.72</v>
      </c>
      <c r="O12" s="56"/>
      <c r="P12" s="56"/>
      <c r="Q12" s="56"/>
      <c r="R12" s="56">
        <v>2102009.77</v>
      </c>
      <c r="S12" s="100">
        <v>742100.89</v>
      </c>
      <c r="T12" s="100">
        <v>55350</v>
      </c>
      <c r="U12" s="100">
        <v>1009.62</v>
      </c>
      <c r="W12" s="100">
        <v>1237320</v>
      </c>
      <c r="X12" s="100">
        <v>168980</v>
      </c>
      <c r="Y12" s="127">
        <v>1532390</v>
      </c>
      <c r="AB12" s="127">
        <v>295405.07</v>
      </c>
      <c r="AC12" s="127">
        <v>195674.96</v>
      </c>
      <c r="AG12" s="99">
        <f t="shared" si="1"/>
        <v>752901.14</v>
      </c>
      <c r="AH12" s="63">
        <f t="shared" si="2"/>
        <v>1763.72</v>
      </c>
      <c r="AI12" s="64">
        <f t="shared" si="3"/>
        <v>751137.42</v>
      </c>
      <c r="AJ12" s="60">
        <f t="shared" si="4"/>
        <v>2204760.5099999998</v>
      </c>
      <c r="AK12" s="59">
        <f t="shared" si="5"/>
        <v>2023470.03</v>
      </c>
      <c r="AL12" s="69">
        <f t="shared" si="6"/>
        <v>181290.47999999975</v>
      </c>
    </row>
    <row r="13" spans="1:38" ht="15" thickBot="1" x14ac:dyDescent="0.25">
      <c r="A13" s="50" t="s">
        <v>365</v>
      </c>
      <c r="B13" s="50" t="s">
        <v>367</v>
      </c>
      <c r="C13" s="88">
        <v>5028</v>
      </c>
      <c r="D13" s="89" t="s">
        <v>698</v>
      </c>
      <c r="E13" s="56" t="s">
        <v>1813</v>
      </c>
      <c r="F13" s="126">
        <v>663291.36</v>
      </c>
      <c r="G13" s="126">
        <v>49386</v>
      </c>
      <c r="H13" s="126">
        <v>155947.76999999999</v>
      </c>
      <c r="I13" s="56">
        <v>1249242.67</v>
      </c>
      <c r="J13" s="56">
        <v>230541.89</v>
      </c>
      <c r="K13" s="278">
        <v>0</v>
      </c>
      <c r="N13" s="278">
        <v>131.56</v>
      </c>
      <c r="O13" s="56"/>
      <c r="P13" s="56"/>
      <c r="Q13" s="56">
        <v>-9600</v>
      </c>
      <c r="R13" s="56">
        <v>1442563.02</v>
      </c>
      <c r="S13" s="100">
        <v>1004024.04</v>
      </c>
      <c r="U13" s="100">
        <v>607.79</v>
      </c>
      <c r="W13" s="100">
        <v>694810</v>
      </c>
      <c r="X13" s="100">
        <v>627980</v>
      </c>
      <c r="Y13" s="127">
        <v>1339850</v>
      </c>
      <c r="AA13" s="127">
        <v>16124</v>
      </c>
      <c r="AB13" s="127">
        <v>560691.79</v>
      </c>
      <c r="AC13" s="127">
        <v>157984.10999999999</v>
      </c>
      <c r="AG13" s="99">
        <f t="shared" si="1"/>
        <v>868625.13</v>
      </c>
      <c r="AH13" s="63">
        <f t="shared" si="2"/>
        <v>131.56</v>
      </c>
      <c r="AI13" s="64">
        <f t="shared" si="3"/>
        <v>868493.57</v>
      </c>
      <c r="AJ13" s="60">
        <f t="shared" si="4"/>
        <v>2327421.83</v>
      </c>
      <c r="AK13" s="59">
        <f t="shared" si="5"/>
        <v>2074649.9</v>
      </c>
      <c r="AL13" s="69">
        <f t="shared" si="6"/>
        <v>252771.93000000017</v>
      </c>
    </row>
    <row r="14" spans="1:38" ht="15" thickBot="1" x14ac:dyDescent="0.25">
      <c r="A14" s="50" t="s">
        <v>365</v>
      </c>
      <c r="B14" s="50" t="s">
        <v>367</v>
      </c>
      <c r="C14" s="88">
        <v>3227</v>
      </c>
      <c r="D14" s="89" t="s">
        <v>699</v>
      </c>
      <c r="E14" s="56" t="s">
        <v>1814</v>
      </c>
      <c r="F14" s="126">
        <v>878280.05</v>
      </c>
      <c r="G14" s="126">
        <v>9441.9</v>
      </c>
      <c r="H14" s="126">
        <v>78677.070000000007</v>
      </c>
      <c r="I14" s="56">
        <v>1173899.43</v>
      </c>
      <c r="J14" s="56">
        <v>129317.8</v>
      </c>
      <c r="K14" s="278">
        <v>0</v>
      </c>
      <c r="M14" s="278">
        <v>267213</v>
      </c>
      <c r="N14" s="278">
        <v>440.63</v>
      </c>
      <c r="O14" s="56"/>
      <c r="P14" s="56"/>
      <c r="Q14" s="56"/>
      <c r="R14" s="56">
        <v>484200</v>
      </c>
      <c r="S14" s="100">
        <v>784743.53</v>
      </c>
      <c r="T14" s="100">
        <v>29510</v>
      </c>
      <c r="U14" s="100">
        <v>1064.06</v>
      </c>
      <c r="W14" s="100">
        <v>1213930</v>
      </c>
      <c r="X14" s="100">
        <v>564570</v>
      </c>
      <c r="Y14" s="127">
        <v>1727204.5</v>
      </c>
      <c r="AB14" s="127">
        <v>676864.75</v>
      </c>
      <c r="AC14" s="127">
        <v>107885.81</v>
      </c>
      <c r="AF14" s="127">
        <v>500</v>
      </c>
      <c r="AG14" s="99">
        <f t="shared" si="1"/>
        <v>966399.02</v>
      </c>
      <c r="AH14" s="63">
        <f t="shared" si="2"/>
        <v>267653.63</v>
      </c>
      <c r="AI14" s="64">
        <f t="shared" si="3"/>
        <v>698745.39</v>
      </c>
      <c r="AJ14" s="60">
        <f t="shared" si="4"/>
        <v>2593817.59</v>
      </c>
      <c r="AK14" s="59">
        <f t="shared" si="5"/>
        <v>2512455.06</v>
      </c>
      <c r="AL14" s="69">
        <f t="shared" si="6"/>
        <v>81362.529999999795</v>
      </c>
    </row>
    <row r="15" spans="1:38" ht="15" thickBot="1" x14ac:dyDescent="0.25">
      <c r="A15" s="50" t="s">
        <v>365</v>
      </c>
      <c r="B15" s="50" t="s">
        <v>367</v>
      </c>
      <c r="C15" s="88">
        <v>5146</v>
      </c>
      <c r="D15" s="89" t="s">
        <v>700</v>
      </c>
      <c r="E15" s="56" t="s">
        <v>1815</v>
      </c>
      <c r="F15" s="126">
        <v>1159061.28</v>
      </c>
      <c r="G15" s="126">
        <v>30000</v>
      </c>
      <c r="H15" s="126">
        <v>340512.44</v>
      </c>
      <c r="I15" s="56">
        <v>757507.31</v>
      </c>
      <c r="J15" s="56">
        <v>205718.62</v>
      </c>
      <c r="M15" s="278">
        <v>720</v>
      </c>
      <c r="N15" s="278">
        <v>860.46</v>
      </c>
      <c r="O15" s="56"/>
      <c r="P15" s="56"/>
      <c r="Q15" s="56">
        <v>67400</v>
      </c>
      <c r="R15" s="56">
        <v>1884119.29</v>
      </c>
      <c r="S15" s="100">
        <v>1218932.45</v>
      </c>
      <c r="T15" s="100">
        <v>388764.52</v>
      </c>
      <c r="U15" s="100">
        <v>1028.42</v>
      </c>
      <c r="W15" s="100">
        <v>1195920</v>
      </c>
      <c r="X15" s="100">
        <v>226280</v>
      </c>
      <c r="Y15" s="127">
        <v>1622468</v>
      </c>
      <c r="Z15" s="127">
        <v>12763</v>
      </c>
      <c r="AA15" s="127">
        <v>2974</v>
      </c>
      <c r="AB15" s="127">
        <v>676388.74</v>
      </c>
      <c r="AC15" s="127">
        <v>135786.23000000001</v>
      </c>
      <c r="AG15" s="99">
        <f t="shared" si="1"/>
        <v>1529573.72</v>
      </c>
      <c r="AH15" s="63">
        <f t="shared" si="2"/>
        <v>1580.46</v>
      </c>
      <c r="AI15" s="64">
        <f t="shared" si="3"/>
        <v>1527993.26</v>
      </c>
      <c r="AJ15" s="60">
        <f t="shared" si="4"/>
        <v>3030925.3899999997</v>
      </c>
      <c r="AK15" s="59">
        <f t="shared" si="5"/>
        <v>2450379.9700000002</v>
      </c>
      <c r="AL15" s="69">
        <f t="shared" si="6"/>
        <v>580545.41999999946</v>
      </c>
    </row>
    <row r="16" spans="1:38" ht="15" thickBot="1" x14ac:dyDescent="0.25">
      <c r="A16" s="50" t="s">
        <v>365</v>
      </c>
      <c r="B16" s="50" t="s">
        <v>367</v>
      </c>
      <c r="C16" s="88">
        <v>3255</v>
      </c>
      <c r="D16" s="89" t="s">
        <v>701</v>
      </c>
      <c r="E16" s="56" t="s">
        <v>1816</v>
      </c>
      <c r="F16" s="126">
        <v>627250.35</v>
      </c>
      <c r="G16" s="126">
        <v>0</v>
      </c>
      <c r="H16" s="126">
        <v>32215.87</v>
      </c>
      <c r="I16" s="56">
        <v>726734.54</v>
      </c>
      <c r="J16" s="56">
        <v>299783.13</v>
      </c>
      <c r="N16" s="278">
        <v>148</v>
      </c>
      <c r="O16" s="56"/>
      <c r="P16" s="56"/>
      <c r="Q16" s="56">
        <v>66440.820000000007</v>
      </c>
      <c r="R16" s="56">
        <v>2403607</v>
      </c>
      <c r="S16" s="100">
        <v>816390.67</v>
      </c>
      <c r="T16" s="100">
        <v>200885</v>
      </c>
      <c r="U16" s="100">
        <v>1081.29</v>
      </c>
      <c r="W16" s="100">
        <v>891810</v>
      </c>
      <c r="X16" s="100">
        <v>368352</v>
      </c>
      <c r="Y16" s="127">
        <v>1507762.5</v>
      </c>
      <c r="AB16" s="127">
        <v>446327.55</v>
      </c>
      <c r="AC16" s="127">
        <v>122201.41</v>
      </c>
      <c r="AF16" s="127">
        <v>500</v>
      </c>
      <c r="AG16" s="99">
        <f t="shared" si="1"/>
        <v>659466.22</v>
      </c>
      <c r="AH16" s="63">
        <f t="shared" si="2"/>
        <v>148</v>
      </c>
      <c r="AI16" s="64">
        <f t="shared" si="3"/>
        <v>659318.22</v>
      </c>
      <c r="AJ16" s="60">
        <f t="shared" si="4"/>
        <v>2278518.96</v>
      </c>
      <c r="AK16" s="59">
        <f t="shared" si="5"/>
        <v>2076791.46</v>
      </c>
      <c r="AL16" s="69">
        <f t="shared" si="6"/>
        <v>201727.5</v>
      </c>
    </row>
    <row r="17" spans="1:38" ht="15" thickBot="1" x14ac:dyDescent="0.25">
      <c r="A17" s="50" t="s">
        <v>365</v>
      </c>
      <c r="B17" s="50" t="s">
        <v>367</v>
      </c>
      <c r="C17" s="88">
        <v>4631</v>
      </c>
      <c r="D17" s="89" t="s">
        <v>702</v>
      </c>
      <c r="E17" s="56" t="s">
        <v>1817</v>
      </c>
      <c r="F17" s="126">
        <v>1232633.93</v>
      </c>
      <c r="G17" s="126">
        <v>19802.75</v>
      </c>
      <c r="H17" s="126">
        <v>265906.34999999998</v>
      </c>
      <c r="I17" s="56">
        <v>551050.15</v>
      </c>
      <c r="J17" s="56">
        <v>177068.46</v>
      </c>
      <c r="N17" s="278">
        <v>76</v>
      </c>
      <c r="O17" s="56"/>
      <c r="P17" s="56"/>
      <c r="Q17" s="56">
        <v>-162255.64000000001</v>
      </c>
      <c r="R17" s="56">
        <v>2696435.34</v>
      </c>
      <c r="S17" s="100">
        <v>972397.71</v>
      </c>
      <c r="T17" s="100">
        <v>223100</v>
      </c>
      <c r="U17" s="100">
        <v>1829.66</v>
      </c>
      <c r="W17" s="100">
        <v>649140</v>
      </c>
      <c r="X17" s="100">
        <v>337020</v>
      </c>
      <c r="Y17" s="127">
        <v>987960</v>
      </c>
      <c r="AB17" s="127">
        <v>631880.69999999995</v>
      </c>
      <c r="AC17" s="127">
        <v>138545.62</v>
      </c>
      <c r="AG17" s="99">
        <f t="shared" si="1"/>
        <v>1518343.0299999998</v>
      </c>
      <c r="AH17" s="63">
        <f t="shared" si="2"/>
        <v>76</v>
      </c>
      <c r="AI17" s="64">
        <f t="shared" si="3"/>
        <v>1518267.0299999998</v>
      </c>
      <c r="AJ17" s="60">
        <f t="shared" si="4"/>
        <v>2183487.37</v>
      </c>
      <c r="AK17" s="59">
        <f t="shared" si="5"/>
        <v>1758386.3199999998</v>
      </c>
      <c r="AL17" s="69">
        <f t="shared" si="6"/>
        <v>425101.05000000028</v>
      </c>
    </row>
    <row r="18" spans="1:38" ht="15" thickBot="1" x14ac:dyDescent="0.25">
      <c r="A18" s="50" t="s">
        <v>365</v>
      </c>
      <c r="B18" s="50" t="s">
        <v>367</v>
      </c>
      <c r="C18" s="88">
        <v>4306</v>
      </c>
      <c r="D18" s="89" t="s">
        <v>703</v>
      </c>
      <c r="E18" s="56" t="s">
        <v>1818</v>
      </c>
      <c r="F18" s="126">
        <v>1003178.28</v>
      </c>
      <c r="G18" s="126">
        <v>21630</v>
      </c>
      <c r="H18" s="126">
        <v>114901.18</v>
      </c>
      <c r="I18" s="56">
        <v>987061.63</v>
      </c>
      <c r="J18" s="56">
        <v>416841.85</v>
      </c>
      <c r="K18" s="278">
        <v>0</v>
      </c>
      <c r="L18" s="278">
        <v>0</v>
      </c>
      <c r="N18" s="278">
        <v>301.61</v>
      </c>
      <c r="O18" s="56"/>
      <c r="P18" s="56"/>
      <c r="Q18" s="56"/>
      <c r="R18" s="56">
        <v>2510757.66</v>
      </c>
      <c r="S18" s="100">
        <v>1138913.69</v>
      </c>
      <c r="T18" s="100">
        <v>280109</v>
      </c>
      <c r="U18" s="100">
        <v>802.58</v>
      </c>
      <c r="W18" s="100">
        <v>1229220</v>
      </c>
      <c r="X18" s="100">
        <v>817680</v>
      </c>
      <c r="Y18" s="127">
        <v>1790870</v>
      </c>
      <c r="AB18" s="127">
        <v>800393.95</v>
      </c>
      <c r="AC18" s="127">
        <v>185513.9</v>
      </c>
      <c r="AG18" s="99">
        <f t="shared" si="1"/>
        <v>1139709.46</v>
      </c>
      <c r="AH18" s="63">
        <f t="shared" si="2"/>
        <v>301.61</v>
      </c>
      <c r="AI18" s="64">
        <f t="shared" si="3"/>
        <v>1139407.8499999999</v>
      </c>
      <c r="AJ18" s="60">
        <f t="shared" si="4"/>
        <v>3466725.27</v>
      </c>
      <c r="AK18" s="59">
        <f t="shared" si="5"/>
        <v>2776777.85</v>
      </c>
      <c r="AL18" s="69">
        <f t="shared" si="6"/>
        <v>689947.41999999993</v>
      </c>
    </row>
    <row r="19" spans="1:38" ht="15" thickBot="1" x14ac:dyDescent="0.25">
      <c r="A19" s="50" t="s">
        <v>365</v>
      </c>
      <c r="B19" s="50" t="s">
        <v>367</v>
      </c>
      <c r="C19" s="88">
        <v>5667</v>
      </c>
      <c r="D19" s="89" t="s">
        <v>704</v>
      </c>
      <c r="E19" s="56" t="s">
        <v>1819</v>
      </c>
      <c r="F19" s="126">
        <v>1819634.72</v>
      </c>
      <c r="G19" s="126">
        <v>30808</v>
      </c>
      <c r="H19" s="126">
        <v>55061.98</v>
      </c>
      <c r="I19" s="56">
        <v>3342258.42</v>
      </c>
      <c r="J19" s="56">
        <v>355654.39</v>
      </c>
      <c r="L19" s="278">
        <v>0</v>
      </c>
      <c r="M19" s="278">
        <v>26260</v>
      </c>
      <c r="N19" s="278">
        <v>2532.34</v>
      </c>
      <c r="O19" s="56">
        <v>80000</v>
      </c>
      <c r="P19" s="56"/>
      <c r="Q19" s="56">
        <v>23420</v>
      </c>
      <c r="R19" s="56">
        <v>684118.79</v>
      </c>
      <c r="S19" s="100">
        <v>1421036.12</v>
      </c>
      <c r="U19" s="100">
        <v>2021.44</v>
      </c>
      <c r="W19" s="100">
        <v>606960</v>
      </c>
      <c r="X19" s="100">
        <v>818474</v>
      </c>
      <c r="Y19" s="127">
        <v>1368250</v>
      </c>
      <c r="AA19" s="127">
        <v>900</v>
      </c>
      <c r="AB19" s="127">
        <v>422273.52</v>
      </c>
      <c r="AC19" s="127">
        <v>259748.67</v>
      </c>
      <c r="AG19" s="99">
        <f t="shared" si="1"/>
        <v>1905504.7</v>
      </c>
      <c r="AH19" s="63">
        <f t="shared" si="2"/>
        <v>28792.34</v>
      </c>
      <c r="AI19" s="64">
        <f t="shared" si="3"/>
        <v>1876712.3599999999</v>
      </c>
      <c r="AJ19" s="60">
        <f t="shared" si="4"/>
        <v>2848491.56</v>
      </c>
      <c r="AK19" s="59">
        <f t="shared" si="5"/>
        <v>2051172.19</v>
      </c>
      <c r="AL19" s="69">
        <f t="shared" si="6"/>
        <v>797319.37000000011</v>
      </c>
    </row>
    <row r="20" spans="1:38" ht="15" thickBot="1" x14ac:dyDescent="0.25">
      <c r="A20" s="50" t="s">
        <v>365</v>
      </c>
      <c r="B20" s="50" t="s">
        <v>367</v>
      </c>
      <c r="C20" s="88">
        <v>1990</v>
      </c>
      <c r="D20" s="89" t="s">
        <v>705</v>
      </c>
      <c r="E20" s="56" t="s">
        <v>1820</v>
      </c>
      <c r="F20" s="126">
        <v>297819.61</v>
      </c>
      <c r="G20" s="126">
        <v>0</v>
      </c>
      <c r="H20" s="126">
        <v>53565.39</v>
      </c>
      <c r="I20" s="56">
        <v>444971.75</v>
      </c>
      <c r="J20" s="56">
        <v>194185.9</v>
      </c>
      <c r="L20" s="278">
        <v>1673.96</v>
      </c>
      <c r="M20" s="278">
        <v>40000</v>
      </c>
      <c r="N20" s="278">
        <v>73</v>
      </c>
      <c r="O20" s="56"/>
      <c r="P20" s="56"/>
      <c r="Q20" s="56"/>
      <c r="R20" s="56">
        <v>787661.67</v>
      </c>
      <c r="S20" s="100">
        <v>653382.65</v>
      </c>
      <c r="T20" s="100">
        <v>2147</v>
      </c>
      <c r="U20" s="100">
        <v>270.23</v>
      </c>
      <c r="W20" s="100">
        <v>1201590</v>
      </c>
      <c r="X20" s="100">
        <v>126480</v>
      </c>
      <c r="Y20" s="127">
        <v>1385660</v>
      </c>
      <c r="AB20" s="127">
        <v>377360.49</v>
      </c>
      <c r="AC20" s="127">
        <v>83082.53</v>
      </c>
      <c r="AG20" s="99">
        <f t="shared" si="1"/>
        <v>351385</v>
      </c>
      <c r="AH20" s="63">
        <f t="shared" si="2"/>
        <v>41746.959999999999</v>
      </c>
      <c r="AI20" s="64">
        <f t="shared" si="3"/>
        <v>309638.03999999998</v>
      </c>
      <c r="AJ20" s="60">
        <f t="shared" si="4"/>
        <v>1983869.88</v>
      </c>
      <c r="AK20" s="59">
        <f t="shared" si="5"/>
        <v>1846103.02</v>
      </c>
      <c r="AL20" s="69">
        <f t="shared" si="6"/>
        <v>137766.85999999987</v>
      </c>
    </row>
    <row r="21" spans="1:38" ht="15" thickBot="1" x14ac:dyDescent="0.25">
      <c r="A21" s="50" t="s">
        <v>365</v>
      </c>
      <c r="B21" s="50" t="s">
        <v>367</v>
      </c>
      <c r="C21" s="88">
        <v>2504</v>
      </c>
      <c r="D21" s="89" t="s">
        <v>706</v>
      </c>
      <c r="E21" s="56" t="s">
        <v>1821</v>
      </c>
      <c r="F21" s="126">
        <v>574676.93999999994</v>
      </c>
      <c r="G21" s="126">
        <v>5978.74</v>
      </c>
      <c r="H21" s="126">
        <v>52296.62</v>
      </c>
      <c r="I21" s="56">
        <v>816912.38</v>
      </c>
      <c r="J21" s="56">
        <v>247877.34</v>
      </c>
      <c r="K21" s="278">
        <v>0</v>
      </c>
      <c r="N21" s="278">
        <v>162.93</v>
      </c>
      <c r="O21" s="56"/>
      <c r="P21" s="56"/>
      <c r="Q21" s="56">
        <v>-97.27</v>
      </c>
      <c r="R21" s="56">
        <v>1709584.67</v>
      </c>
      <c r="S21" s="100">
        <v>561937.62</v>
      </c>
      <c r="U21" s="100">
        <v>832.44</v>
      </c>
      <c r="W21" s="100">
        <v>1106190</v>
      </c>
      <c r="X21" s="100">
        <v>128060</v>
      </c>
      <c r="Y21" s="127">
        <v>1269251</v>
      </c>
      <c r="AB21" s="127">
        <v>290349.40999999997</v>
      </c>
      <c r="AC21" s="127">
        <v>198548.66</v>
      </c>
      <c r="AG21" s="99">
        <f t="shared" si="1"/>
        <v>632952.29999999993</v>
      </c>
      <c r="AH21" s="63">
        <f t="shared" si="2"/>
        <v>162.93</v>
      </c>
      <c r="AI21" s="64">
        <f t="shared" si="3"/>
        <v>632789.36999999988</v>
      </c>
      <c r="AJ21" s="60">
        <f t="shared" si="4"/>
        <v>1797020.06</v>
      </c>
      <c r="AK21" s="59">
        <f t="shared" si="5"/>
        <v>1758149.0699999998</v>
      </c>
      <c r="AL21" s="69">
        <f t="shared" si="6"/>
        <v>38870.990000000224</v>
      </c>
    </row>
    <row r="22" spans="1:38" ht="15" thickBot="1" x14ac:dyDescent="0.25">
      <c r="A22" s="50" t="s">
        <v>365</v>
      </c>
      <c r="B22" s="50" t="s">
        <v>367</v>
      </c>
      <c r="C22" s="88">
        <v>2869</v>
      </c>
      <c r="D22" s="89" t="s">
        <v>707</v>
      </c>
      <c r="E22" s="56" t="s">
        <v>1925</v>
      </c>
      <c r="F22" s="126">
        <v>182297.45</v>
      </c>
      <c r="G22" s="126">
        <v>51061</v>
      </c>
      <c r="H22" s="126">
        <v>158772.28</v>
      </c>
      <c r="I22" s="56">
        <v>1047648.82</v>
      </c>
      <c r="J22" s="56">
        <v>393796.92</v>
      </c>
      <c r="N22" s="278">
        <v>144.53</v>
      </c>
      <c r="O22" s="56"/>
      <c r="P22" s="56"/>
      <c r="Q22" s="56">
        <v>115649.85</v>
      </c>
      <c r="R22" s="56">
        <v>2287426.9300000002</v>
      </c>
      <c r="S22" s="100">
        <v>850085.93</v>
      </c>
      <c r="U22" s="100">
        <v>222.25</v>
      </c>
      <c r="W22" s="100">
        <v>783310</v>
      </c>
      <c r="X22" s="100">
        <v>69680</v>
      </c>
      <c r="Y22" s="127">
        <v>1061420</v>
      </c>
      <c r="AB22" s="127">
        <v>382531.75</v>
      </c>
      <c r="AC22" s="127">
        <v>193201.97</v>
      </c>
      <c r="AG22" s="99">
        <f t="shared" si="1"/>
        <v>392130.73</v>
      </c>
      <c r="AH22" s="63">
        <f t="shared" si="2"/>
        <v>144.53</v>
      </c>
      <c r="AI22" s="64">
        <f t="shared" si="3"/>
        <v>391986.19999999995</v>
      </c>
      <c r="AJ22" s="60">
        <f t="shared" si="4"/>
        <v>1703298.1800000002</v>
      </c>
      <c r="AK22" s="59">
        <f t="shared" si="5"/>
        <v>1637153.72</v>
      </c>
      <c r="AL22" s="69">
        <f t="shared" si="6"/>
        <v>66144.460000000196</v>
      </c>
    </row>
    <row r="23" spans="1:38" ht="15" thickBot="1" x14ac:dyDescent="0.25">
      <c r="A23" s="50" t="s">
        <v>370</v>
      </c>
      <c r="B23" s="50" t="s">
        <v>371</v>
      </c>
      <c r="C23" s="88">
        <v>1771</v>
      </c>
      <c r="D23" s="89" t="s">
        <v>708</v>
      </c>
      <c r="E23" s="56" t="s">
        <v>1822</v>
      </c>
      <c r="F23" s="126">
        <v>184686.97</v>
      </c>
      <c r="G23" s="126">
        <v>0</v>
      </c>
      <c r="H23" s="126">
        <v>32069.13</v>
      </c>
      <c r="I23" s="56">
        <v>994888.14</v>
      </c>
      <c r="J23" s="56">
        <v>184109.53</v>
      </c>
      <c r="N23" s="278">
        <v>0</v>
      </c>
      <c r="O23" s="56"/>
      <c r="P23" s="56"/>
      <c r="Q23" s="56">
        <v>14826.49</v>
      </c>
      <c r="R23" s="56">
        <v>2091979.99</v>
      </c>
      <c r="S23" s="100">
        <v>486645.43</v>
      </c>
      <c r="T23" s="100">
        <v>19200</v>
      </c>
      <c r="U23" s="100">
        <v>84.36</v>
      </c>
      <c r="W23" s="100">
        <v>610596</v>
      </c>
      <c r="X23" s="100">
        <v>132938</v>
      </c>
      <c r="Y23" s="127">
        <v>622596</v>
      </c>
      <c r="AB23" s="127">
        <v>365298.34</v>
      </c>
      <c r="AC23" s="127">
        <v>183111.82</v>
      </c>
      <c r="AG23" s="99">
        <f t="shared" si="1"/>
        <v>216756.1</v>
      </c>
      <c r="AH23" s="63">
        <f t="shared" si="2"/>
        <v>0</v>
      </c>
      <c r="AI23" s="64">
        <f t="shared" si="3"/>
        <v>216756.1</v>
      </c>
      <c r="AJ23" s="60">
        <f t="shared" si="4"/>
        <v>1249463.79</v>
      </c>
      <c r="AK23" s="59">
        <f t="shared" si="5"/>
        <v>1171006.1600000001</v>
      </c>
      <c r="AL23" s="69">
        <f t="shared" si="6"/>
        <v>78457.629999999888</v>
      </c>
    </row>
    <row r="24" spans="1:38" ht="15" thickBot="1" x14ac:dyDescent="0.25">
      <c r="A24" s="50" t="s">
        <v>370</v>
      </c>
      <c r="B24" s="50" t="s">
        <v>371</v>
      </c>
      <c r="C24" s="88">
        <v>5076</v>
      </c>
      <c r="D24" s="89" t="s">
        <v>709</v>
      </c>
      <c r="E24" s="56" t="s">
        <v>1823</v>
      </c>
      <c r="F24" s="126">
        <v>966162.09</v>
      </c>
      <c r="G24" s="126">
        <v>17880</v>
      </c>
      <c r="H24" s="126">
        <v>13022.57</v>
      </c>
      <c r="I24" s="56">
        <v>750264.42</v>
      </c>
      <c r="J24" s="56">
        <v>275695.21000000002</v>
      </c>
      <c r="K24" s="278">
        <v>0</v>
      </c>
      <c r="N24" s="278">
        <v>165.42</v>
      </c>
      <c r="O24" s="56">
        <v>64445</v>
      </c>
      <c r="P24" s="56"/>
      <c r="Q24" s="56">
        <v>54985.69</v>
      </c>
      <c r="R24" s="56"/>
      <c r="S24" s="100">
        <v>1053047.24</v>
      </c>
      <c r="T24" s="100">
        <v>484611</v>
      </c>
      <c r="U24" s="100">
        <v>930.98</v>
      </c>
      <c r="W24" s="100">
        <v>1389591.5</v>
      </c>
      <c r="X24" s="100">
        <v>101610</v>
      </c>
      <c r="Y24" s="127">
        <v>1808511.5</v>
      </c>
      <c r="AB24" s="127">
        <v>659505.87</v>
      </c>
      <c r="AC24" s="127">
        <v>177550.68</v>
      </c>
      <c r="AF24" s="127">
        <v>49320</v>
      </c>
      <c r="AG24" s="99">
        <f t="shared" si="1"/>
        <v>997064.65999999992</v>
      </c>
      <c r="AH24" s="63">
        <f t="shared" si="2"/>
        <v>165.42</v>
      </c>
      <c r="AI24" s="64">
        <f t="shared" si="3"/>
        <v>996899.23999999987</v>
      </c>
      <c r="AJ24" s="60">
        <f t="shared" si="4"/>
        <v>3029790.7199999997</v>
      </c>
      <c r="AK24" s="59">
        <f t="shared" si="5"/>
        <v>2694888.0500000003</v>
      </c>
      <c r="AL24" s="69">
        <f t="shared" si="6"/>
        <v>334902.66999999946</v>
      </c>
    </row>
    <row r="25" spans="1:38" ht="15" thickBot="1" x14ac:dyDescent="0.25">
      <c r="A25" s="50" t="s">
        <v>370</v>
      </c>
      <c r="B25" s="50" t="s">
        <v>371</v>
      </c>
      <c r="C25" s="88">
        <v>1132</v>
      </c>
      <c r="D25" s="89" t="s">
        <v>710</v>
      </c>
      <c r="E25" s="56" t="s">
        <v>1824</v>
      </c>
      <c r="F25" s="126">
        <v>291713.73</v>
      </c>
      <c r="G25" s="126">
        <v>0</v>
      </c>
      <c r="H25" s="126">
        <v>7775.83</v>
      </c>
      <c r="I25" s="56">
        <v>1207796.8400000001</v>
      </c>
      <c r="J25" s="56">
        <v>164756.71</v>
      </c>
      <c r="K25" s="278">
        <v>0</v>
      </c>
      <c r="N25" s="278">
        <v>276.73</v>
      </c>
      <c r="O25" s="56"/>
      <c r="P25" s="56"/>
      <c r="Q25" s="56">
        <v>10153.91</v>
      </c>
      <c r="R25" s="56">
        <v>1967042.37</v>
      </c>
      <c r="S25" s="100">
        <v>445929.5</v>
      </c>
      <c r="U25" s="100">
        <v>289.7</v>
      </c>
      <c r="W25" s="100">
        <v>989276</v>
      </c>
      <c r="X25" s="100">
        <v>31100</v>
      </c>
      <c r="Y25" s="127">
        <v>1002776</v>
      </c>
      <c r="AB25" s="127">
        <v>239554.02</v>
      </c>
      <c r="AC25" s="127">
        <v>156310.92000000001</v>
      </c>
      <c r="AG25" s="99">
        <f t="shared" si="1"/>
        <v>299489.56</v>
      </c>
      <c r="AH25" s="63">
        <f t="shared" si="2"/>
        <v>276.73</v>
      </c>
      <c r="AI25" s="64">
        <f t="shared" si="3"/>
        <v>299212.83</v>
      </c>
      <c r="AJ25" s="60">
        <f t="shared" si="4"/>
        <v>1466595.2</v>
      </c>
      <c r="AK25" s="59">
        <f t="shared" si="5"/>
        <v>1398640.94</v>
      </c>
      <c r="AL25" s="69">
        <f t="shared" si="6"/>
        <v>67954.260000000009</v>
      </c>
    </row>
    <row r="26" spans="1:38" ht="15" thickBot="1" x14ac:dyDescent="0.25">
      <c r="A26" s="50" t="s">
        <v>370</v>
      </c>
      <c r="B26" s="50" t="s">
        <v>371</v>
      </c>
      <c r="C26" s="88">
        <v>2987</v>
      </c>
      <c r="D26" s="89" t="s">
        <v>711</v>
      </c>
      <c r="E26" s="56" t="s">
        <v>1825</v>
      </c>
      <c r="F26" s="126">
        <v>436791.54</v>
      </c>
      <c r="G26" s="126">
        <v>25193</v>
      </c>
      <c r="H26" s="126">
        <v>32084.61</v>
      </c>
      <c r="I26" s="56">
        <v>757447.54</v>
      </c>
      <c r="J26" s="56">
        <v>219992</v>
      </c>
      <c r="M26" s="278">
        <v>45300</v>
      </c>
      <c r="N26" s="278">
        <v>213.09</v>
      </c>
      <c r="O26" s="56"/>
      <c r="P26" s="56"/>
      <c r="Q26" s="56">
        <v>67822.17</v>
      </c>
      <c r="R26" s="56">
        <v>1301651.56</v>
      </c>
      <c r="S26" s="100">
        <v>751597.57</v>
      </c>
      <c r="U26" s="100">
        <v>527.38</v>
      </c>
      <c r="W26" s="100">
        <v>410470</v>
      </c>
      <c r="X26" s="100">
        <v>46300</v>
      </c>
      <c r="Y26" s="127">
        <v>439970</v>
      </c>
      <c r="AB26" s="127">
        <v>457404.18</v>
      </c>
      <c r="AC26" s="127">
        <v>174550.74</v>
      </c>
      <c r="AG26" s="99">
        <f t="shared" si="1"/>
        <v>494069.14999999997</v>
      </c>
      <c r="AH26" s="63">
        <f t="shared" si="2"/>
        <v>45513.09</v>
      </c>
      <c r="AI26" s="64">
        <f t="shared" si="3"/>
        <v>448556.05999999994</v>
      </c>
      <c r="AJ26" s="60">
        <f t="shared" si="4"/>
        <v>1208894.95</v>
      </c>
      <c r="AK26" s="59">
        <f t="shared" si="5"/>
        <v>1071924.92</v>
      </c>
      <c r="AL26" s="69">
        <f t="shared" si="6"/>
        <v>136970.03000000003</v>
      </c>
    </row>
    <row r="27" spans="1:38" ht="15" thickBot="1" x14ac:dyDescent="0.25">
      <c r="A27" s="50" t="s">
        <v>370</v>
      </c>
      <c r="B27" s="50" t="s">
        <v>371</v>
      </c>
      <c r="C27" s="88">
        <v>2340</v>
      </c>
      <c r="D27" s="89" t="s">
        <v>712</v>
      </c>
      <c r="E27" s="56" t="s">
        <v>1826</v>
      </c>
      <c r="F27" s="126">
        <v>442099.19</v>
      </c>
      <c r="G27" s="126">
        <v>0</v>
      </c>
      <c r="H27" s="126">
        <v>33535.769999999997</v>
      </c>
      <c r="I27" s="56">
        <v>1991654.62</v>
      </c>
      <c r="J27" s="56">
        <v>307111.61</v>
      </c>
      <c r="N27" s="278">
        <v>173</v>
      </c>
      <c r="O27" s="56"/>
      <c r="P27" s="56"/>
      <c r="Q27" s="56">
        <v>700.02</v>
      </c>
      <c r="R27" s="56">
        <v>1776680.82</v>
      </c>
      <c r="S27" s="100">
        <v>1276816.47</v>
      </c>
      <c r="U27" s="100">
        <v>159.85</v>
      </c>
      <c r="W27" s="100">
        <v>771907.5</v>
      </c>
      <c r="X27" s="100">
        <v>118649</v>
      </c>
      <c r="Y27" s="127">
        <v>1226697.5</v>
      </c>
      <c r="AB27" s="127">
        <v>394569.2</v>
      </c>
      <c r="AC27" s="127">
        <v>228735.93</v>
      </c>
      <c r="AG27" s="99">
        <f t="shared" si="1"/>
        <v>475634.96</v>
      </c>
      <c r="AH27" s="63">
        <f t="shared" si="2"/>
        <v>173</v>
      </c>
      <c r="AI27" s="64">
        <f t="shared" si="3"/>
        <v>475461.96</v>
      </c>
      <c r="AJ27" s="60">
        <f t="shared" si="4"/>
        <v>2167532.8200000003</v>
      </c>
      <c r="AK27" s="59">
        <f t="shared" si="5"/>
        <v>1850002.63</v>
      </c>
      <c r="AL27" s="69">
        <f t="shared" si="6"/>
        <v>317530.19000000041</v>
      </c>
    </row>
    <row r="28" spans="1:38" ht="15" thickBot="1" x14ac:dyDescent="0.25">
      <c r="A28" s="50" t="s">
        <v>374</v>
      </c>
      <c r="B28" s="50" t="s">
        <v>375</v>
      </c>
      <c r="C28" s="88">
        <v>4716</v>
      </c>
      <c r="D28" s="89" t="s">
        <v>713</v>
      </c>
      <c r="E28" s="56" t="s">
        <v>1827</v>
      </c>
      <c r="F28" s="126">
        <v>495388.11</v>
      </c>
      <c r="G28" s="126">
        <v>41707</v>
      </c>
      <c r="H28" s="126">
        <v>40784.800000000003</v>
      </c>
      <c r="I28" s="56">
        <v>1445900.33</v>
      </c>
      <c r="J28" s="56">
        <v>264394.83</v>
      </c>
      <c r="K28" s="278">
        <v>1500</v>
      </c>
      <c r="L28" s="278">
        <v>40571.94</v>
      </c>
      <c r="N28" s="278">
        <v>221.01</v>
      </c>
      <c r="O28" s="56"/>
      <c r="P28" s="56"/>
      <c r="Q28" s="56">
        <v>14926.08</v>
      </c>
      <c r="R28" s="56">
        <v>2074982.75</v>
      </c>
      <c r="S28" s="100">
        <v>1734906.27</v>
      </c>
      <c r="U28" s="100">
        <v>593.88</v>
      </c>
      <c r="V28" s="100">
        <v>110</v>
      </c>
      <c r="W28" s="100">
        <v>1680542.5</v>
      </c>
      <c r="X28" s="100">
        <v>229515</v>
      </c>
      <c r="Y28" s="127">
        <v>2486472.5</v>
      </c>
      <c r="AB28" s="127">
        <v>604546.9</v>
      </c>
      <c r="AC28" s="127">
        <v>268066.44</v>
      </c>
      <c r="AE28" s="127">
        <v>3</v>
      </c>
      <c r="AG28" s="99">
        <f t="shared" si="1"/>
        <v>577879.91</v>
      </c>
      <c r="AH28" s="63">
        <f t="shared" si="2"/>
        <v>42292.950000000004</v>
      </c>
      <c r="AI28" s="64">
        <f t="shared" si="3"/>
        <v>535586.96000000008</v>
      </c>
      <c r="AJ28" s="60">
        <f t="shared" si="4"/>
        <v>3645667.65</v>
      </c>
      <c r="AK28" s="59">
        <f t="shared" si="5"/>
        <v>3359088.84</v>
      </c>
      <c r="AL28" s="69">
        <f t="shared" si="6"/>
        <v>286578.81000000006</v>
      </c>
    </row>
    <row r="29" spans="1:38" ht="15" thickBot="1" x14ac:dyDescent="0.25">
      <c r="A29" s="50" t="s">
        <v>374</v>
      </c>
      <c r="B29" s="50" t="s">
        <v>375</v>
      </c>
      <c r="C29" s="88">
        <v>2694</v>
      </c>
      <c r="D29" s="89" t="s">
        <v>714</v>
      </c>
      <c r="E29" s="56" t="s">
        <v>1828</v>
      </c>
      <c r="F29" s="126">
        <v>364869.23</v>
      </c>
      <c r="G29" s="126">
        <v>8118.5</v>
      </c>
      <c r="H29" s="126">
        <v>120938</v>
      </c>
      <c r="I29" s="56">
        <v>636336.67000000004</v>
      </c>
      <c r="J29" s="56">
        <v>252484.11</v>
      </c>
      <c r="L29" s="278">
        <v>21031.18</v>
      </c>
      <c r="N29" s="278">
        <v>146</v>
      </c>
      <c r="O29" s="56"/>
      <c r="P29" s="56"/>
      <c r="Q29" s="56">
        <v>22294.71</v>
      </c>
      <c r="R29" s="56">
        <v>1942599.48</v>
      </c>
      <c r="S29" s="100">
        <v>779846.66</v>
      </c>
      <c r="U29" s="100">
        <v>641.74</v>
      </c>
      <c r="W29" s="100">
        <v>828904.5</v>
      </c>
      <c r="X29" s="100">
        <v>47303</v>
      </c>
      <c r="Y29" s="127">
        <v>924007.5</v>
      </c>
      <c r="AB29" s="127">
        <v>353137.89</v>
      </c>
      <c r="AC29" s="127">
        <v>138331.43</v>
      </c>
      <c r="AF29" s="127">
        <v>900</v>
      </c>
      <c r="AG29" s="99">
        <f t="shared" si="1"/>
        <v>493925.73</v>
      </c>
      <c r="AH29" s="63">
        <f t="shared" si="2"/>
        <v>21177.18</v>
      </c>
      <c r="AI29" s="64">
        <f t="shared" si="3"/>
        <v>472748.55</v>
      </c>
      <c r="AJ29" s="60">
        <f t="shared" si="4"/>
        <v>1656695.9</v>
      </c>
      <c r="AK29" s="59">
        <f t="shared" si="5"/>
        <v>1416376.82</v>
      </c>
      <c r="AL29" s="69">
        <f t="shared" si="6"/>
        <v>240319.07999999984</v>
      </c>
    </row>
    <row r="30" spans="1:38" ht="15" thickBot="1" x14ac:dyDescent="0.25">
      <c r="A30" s="50" t="s">
        <v>374</v>
      </c>
      <c r="B30" s="50" t="s">
        <v>375</v>
      </c>
      <c r="C30" s="88">
        <v>3656</v>
      </c>
      <c r="D30" s="89" t="s">
        <v>715</v>
      </c>
      <c r="E30" s="56" t="s">
        <v>1829</v>
      </c>
      <c r="F30" s="126">
        <v>627363.15</v>
      </c>
      <c r="G30" s="126">
        <v>9753.25</v>
      </c>
      <c r="H30" s="126">
        <v>91112.47</v>
      </c>
      <c r="I30" s="56">
        <v>923470.39</v>
      </c>
      <c r="J30" s="56">
        <v>271169.61</v>
      </c>
      <c r="K30" s="278">
        <v>0</v>
      </c>
      <c r="L30" s="278">
        <v>18676.259999999998</v>
      </c>
      <c r="N30" s="278">
        <v>141.09</v>
      </c>
      <c r="O30" s="56"/>
      <c r="P30" s="56"/>
      <c r="Q30" s="56">
        <v>47389.14</v>
      </c>
      <c r="R30" s="56">
        <v>1357301.45</v>
      </c>
      <c r="S30" s="100">
        <v>1171263.07</v>
      </c>
      <c r="U30" s="100">
        <v>1154.4000000000001</v>
      </c>
      <c r="V30" s="100">
        <v>60</v>
      </c>
      <c r="W30" s="100">
        <v>813312</v>
      </c>
      <c r="X30" s="100">
        <v>65615</v>
      </c>
      <c r="Y30" s="127">
        <v>1173042</v>
      </c>
      <c r="AB30" s="127">
        <v>413275.58</v>
      </c>
      <c r="AC30" s="127">
        <v>137303.70000000001</v>
      </c>
      <c r="AE30" s="127">
        <v>1</v>
      </c>
      <c r="AF30" s="127">
        <v>1800</v>
      </c>
      <c r="AG30" s="99">
        <f t="shared" si="1"/>
        <v>728228.87</v>
      </c>
      <c r="AH30" s="63">
        <f t="shared" si="2"/>
        <v>18817.349999999999</v>
      </c>
      <c r="AI30" s="64">
        <f t="shared" si="3"/>
        <v>709411.52</v>
      </c>
      <c r="AJ30" s="60">
        <f t="shared" si="4"/>
        <v>2051404.47</v>
      </c>
      <c r="AK30" s="59">
        <f t="shared" si="5"/>
        <v>1725422.28</v>
      </c>
      <c r="AL30" s="69">
        <f t="shared" si="6"/>
        <v>325982.18999999994</v>
      </c>
    </row>
    <row r="31" spans="1:38" ht="15" thickBot="1" x14ac:dyDescent="0.25">
      <c r="A31" s="50" t="s">
        <v>374</v>
      </c>
      <c r="B31" s="50" t="s">
        <v>375</v>
      </c>
      <c r="C31" s="88">
        <v>4918</v>
      </c>
      <c r="D31" s="89" t="s">
        <v>716</v>
      </c>
      <c r="E31" s="56" t="s">
        <v>1830</v>
      </c>
      <c r="F31" s="126">
        <v>353722.5</v>
      </c>
      <c r="G31" s="126">
        <v>550</v>
      </c>
      <c r="H31" s="126">
        <v>102998.35</v>
      </c>
      <c r="I31" s="56">
        <v>490414.41</v>
      </c>
      <c r="J31" s="56">
        <v>162874</v>
      </c>
      <c r="K31" s="278">
        <v>0</v>
      </c>
      <c r="L31" s="278">
        <v>32660.75</v>
      </c>
      <c r="M31" s="278">
        <v>0.09</v>
      </c>
      <c r="N31" s="278">
        <v>140.29</v>
      </c>
      <c r="O31" s="56">
        <v>9690.9500000000007</v>
      </c>
      <c r="P31" s="56"/>
      <c r="Q31" s="56">
        <v>163506.91</v>
      </c>
      <c r="R31" s="56">
        <v>1339755.76</v>
      </c>
      <c r="S31" s="100">
        <v>983228.23</v>
      </c>
      <c r="T31" s="100">
        <v>1498.5</v>
      </c>
      <c r="U31" s="100">
        <v>586.19000000000005</v>
      </c>
      <c r="V31" s="100">
        <v>800</v>
      </c>
      <c r="W31" s="100">
        <v>1187476.8999999999</v>
      </c>
      <c r="X31" s="100">
        <v>84115</v>
      </c>
      <c r="Y31" s="127">
        <v>1606626.9</v>
      </c>
      <c r="AB31" s="127">
        <v>505348.38</v>
      </c>
      <c r="AC31" s="127">
        <v>305228.34000000003</v>
      </c>
      <c r="AE31" s="127">
        <v>3</v>
      </c>
      <c r="AF31" s="127">
        <v>1500</v>
      </c>
      <c r="AG31" s="99">
        <f t="shared" si="1"/>
        <v>457270.85</v>
      </c>
      <c r="AH31" s="63">
        <f t="shared" si="2"/>
        <v>32801.129999999997</v>
      </c>
      <c r="AI31" s="64">
        <f t="shared" si="3"/>
        <v>424469.72</v>
      </c>
      <c r="AJ31" s="60">
        <f t="shared" si="4"/>
        <v>2257704.8199999998</v>
      </c>
      <c r="AK31" s="59">
        <f t="shared" si="5"/>
        <v>2418706.6199999996</v>
      </c>
      <c r="AL31" s="69">
        <f t="shared" si="6"/>
        <v>-161001.79999999981</v>
      </c>
    </row>
    <row r="32" spans="1:38" ht="15" thickBot="1" x14ac:dyDescent="0.25">
      <c r="A32" s="50" t="s">
        <v>374</v>
      </c>
      <c r="B32" s="50" t="s">
        <v>375</v>
      </c>
      <c r="C32" s="88">
        <v>2308</v>
      </c>
      <c r="D32" s="89" t="s">
        <v>717</v>
      </c>
      <c r="E32" s="56" t="s">
        <v>1831</v>
      </c>
      <c r="F32" s="126">
        <v>408077.37</v>
      </c>
      <c r="G32" s="126">
        <v>0</v>
      </c>
      <c r="H32" s="126">
        <v>95870.37</v>
      </c>
      <c r="I32" s="56">
        <v>1167935.7</v>
      </c>
      <c r="J32" s="56">
        <v>183134.11</v>
      </c>
      <c r="L32" s="278">
        <v>31482.26</v>
      </c>
      <c r="N32" s="278">
        <v>91.64</v>
      </c>
      <c r="O32" s="56"/>
      <c r="P32" s="56"/>
      <c r="Q32" s="56">
        <v>-11052.26</v>
      </c>
      <c r="R32" s="56">
        <v>2103448.6</v>
      </c>
      <c r="S32" s="100">
        <v>1114384.6599999999</v>
      </c>
      <c r="U32" s="100">
        <v>723.62</v>
      </c>
      <c r="W32" s="100">
        <v>1182478</v>
      </c>
      <c r="X32" s="100">
        <v>86000</v>
      </c>
      <c r="Y32" s="127">
        <v>1588528</v>
      </c>
      <c r="AB32" s="127">
        <v>345280.43</v>
      </c>
      <c r="AC32" s="127">
        <v>223702.6</v>
      </c>
      <c r="AE32" s="127">
        <v>3</v>
      </c>
      <c r="AF32" s="127">
        <v>900</v>
      </c>
      <c r="AG32" s="99">
        <f t="shared" si="1"/>
        <v>503947.74</v>
      </c>
      <c r="AH32" s="63">
        <f t="shared" si="2"/>
        <v>31573.899999999998</v>
      </c>
      <c r="AI32" s="64">
        <f t="shared" si="3"/>
        <v>472373.83999999997</v>
      </c>
      <c r="AJ32" s="60">
        <f t="shared" si="4"/>
        <v>2383586.2800000003</v>
      </c>
      <c r="AK32" s="59">
        <f t="shared" si="5"/>
        <v>2158414.0299999998</v>
      </c>
      <c r="AL32" s="69">
        <f t="shared" si="6"/>
        <v>225172.25000000047</v>
      </c>
    </row>
    <row r="33" spans="1:38" ht="15" thickBot="1" x14ac:dyDescent="0.25">
      <c r="A33" s="50" t="s">
        <v>374</v>
      </c>
      <c r="B33" s="50" t="s">
        <v>375</v>
      </c>
      <c r="C33" s="88">
        <v>1606</v>
      </c>
      <c r="D33" s="89" t="s">
        <v>718</v>
      </c>
      <c r="E33" s="56" t="s">
        <v>1832</v>
      </c>
      <c r="F33" s="126">
        <v>601221.53</v>
      </c>
      <c r="G33" s="126">
        <v>3886.5</v>
      </c>
      <c r="H33" s="126">
        <v>67770.38</v>
      </c>
      <c r="I33" s="56">
        <v>472761.52</v>
      </c>
      <c r="J33" s="56">
        <v>280416.09999999998</v>
      </c>
      <c r="L33" s="278">
        <v>17956.52</v>
      </c>
      <c r="N33" s="278">
        <v>132</v>
      </c>
      <c r="O33" s="56">
        <v>18629.810000000001</v>
      </c>
      <c r="P33" s="56"/>
      <c r="Q33" s="56">
        <v>94908.73</v>
      </c>
      <c r="R33" s="56">
        <v>1634028.2</v>
      </c>
      <c r="S33" s="100">
        <v>775162.09</v>
      </c>
      <c r="T33" s="100">
        <v>1306.8599999999999</v>
      </c>
      <c r="U33" s="100">
        <v>1056.56</v>
      </c>
      <c r="W33" s="100">
        <v>423762.5</v>
      </c>
      <c r="X33" s="100">
        <v>69115</v>
      </c>
      <c r="Y33" s="127">
        <v>679462.5</v>
      </c>
      <c r="AB33" s="127">
        <v>299111.71000000002</v>
      </c>
      <c r="AC33" s="127">
        <v>221294.49</v>
      </c>
      <c r="AF33" s="127">
        <v>900</v>
      </c>
      <c r="AG33" s="99">
        <f t="shared" si="1"/>
        <v>672878.41</v>
      </c>
      <c r="AH33" s="63">
        <f t="shared" si="2"/>
        <v>18088.52</v>
      </c>
      <c r="AI33" s="64">
        <f t="shared" si="3"/>
        <v>654789.89</v>
      </c>
      <c r="AJ33" s="60">
        <f t="shared" si="4"/>
        <v>1270403.01</v>
      </c>
      <c r="AK33" s="59">
        <f t="shared" si="5"/>
        <v>1200768.7</v>
      </c>
      <c r="AL33" s="69">
        <f t="shared" si="6"/>
        <v>69634.310000000056</v>
      </c>
    </row>
    <row r="34" spans="1:38" ht="15" thickBot="1" x14ac:dyDescent="0.25">
      <c r="A34" s="50" t="s">
        <v>374</v>
      </c>
      <c r="B34" s="50" t="s">
        <v>375</v>
      </c>
      <c r="C34" s="88">
        <v>2622</v>
      </c>
      <c r="D34" s="89" t="s">
        <v>719</v>
      </c>
      <c r="E34" s="56" t="s">
        <v>1833</v>
      </c>
      <c r="F34" s="126">
        <v>236514.55</v>
      </c>
      <c r="G34" s="126">
        <v>3837</v>
      </c>
      <c r="H34" s="126">
        <v>21689.14</v>
      </c>
      <c r="I34" s="56">
        <v>627818.36</v>
      </c>
      <c r="J34" s="56">
        <v>258800.1</v>
      </c>
      <c r="K34" s="278">
        <v>0</v>
      </c>
      <c r="L34" s="278">
        <v>1700.05</v>
      </c>
      <c r="N34" s="278">
        <v>152.02000000000001</v>
      </c>
      <c r="O34" s="56"/>
      <c r="P34" s="56"/>
      <c r="Q34" s="56">
        <v>44138.62</v>
      </c>
      <c r="R34" s="56">
        <v>391756.52</v>
      </c>
      <c r="S34" s="100">
        <v>1025960.96</v>
      </c>
      <c r="U34" s="100">
        <v>697.13</v>
      </c>
      <c r="V34" s="100">
        <v>350</v>
      </c>
      <c r="W34" s="100">
        <v>1246078.1000000001</v>
      </c>
      <c r="X34" s="100">
        <v>90221</v>
      </c>
      <c r="Y34" s="127">
        <v>1502694.1</v>
      </c>
      <c r="AB34" s="127">
        <v>600450.87</v>
      </c>
      <c r="AC34" s="127">
        <v>112255.09</v>
      </c>
      <c r="AE34" s="127">
        <v>2</v>
      </c>
      <c r="AF34" s="127">
        <v>900</v>
      </c>
      <c r="AG34" s="99">
        <f t="shared" si="1"/>
        <v>262040.69</v>
      </c>
      <c r="AH34" s="63">
        <f t="shared" si="2"/>
        <v>1852.07</v>
      </c>
      <c r="AI34" s="64">
        <f t="shared" si="3"/>
        <v>260188.62</v>
      </c>
      <c r="AJ34" s="60">
        <f t="shared" si="4"/>
        <v>2363307.19</v>
      </c>
      <c r="AK34" s="59">
        <f t="shared" si="5"/>
        <v>2216302.06</v>
      </c>
      <c r="AL34" s="69">
        <f t="shared" si="6"/>
        <v>147005.12999999989</v>
      </c>
    </row>
    <row r="35" spans="1:38" ht="15" thickBot="1" x14ac:dyDescent="0.25">
      <c r="A35" s="50" t="s">
        <v>374</v>
      </c>
      <c r="B35" s="50" t="s">
        <v>375</v>
      </c>
      <c r="C35" s="88">
        <v>2397</v>
      </c>
      <c r="D35" s="89" t="s">
        <v>720</v>
      </c>
      <c r="E35" s="56" t="s">
        <v>1834</v>
      </c>
      <c r="F35" s="126">
        <v>371589.03</v>
      </c>
      <c r="G35" s="126">
        <v>35087</v>
      </c>
      <c r="H35" s="126">
        <v>41062.28</v>
      </c>
      <c r="I35" s="56">
        <v>475208.76</v>
      </c>
      <c r="J35" s="56">
        <v>277439.82</v>
      </c>
      <c r="L35" s="278">
        <v>39637.629999999997</v>
      </c>
      <c r="N35" s="278">
        <v>138</v>
      </c>
      <c r="O35" s="56"/>
      <c r="P35" s="56"/>
      <c r="Q35" s="56">
        <v>3795.98</v>
      </c>
      <c r="R35" s="56">
        <v>459399.49</v>
      </c>
      <c r="S35" s="100">
        <v>642308.26</v>
      </c>
      <c r="U35" s="100">
        <v>659.55</v>
      </c>
      <c r="V35" s="100">
        <v>20</v>
      </c>
      <c r="W35" s="100">
        <v>823374</v>
      </c>
      <c r="X35" s="100">
        <v>75418</v>
      </c>
      <c r="Y35" s="127">
        <v>907277</v>
      </c>
      <c r="AB35" s="127">
        <v>289629.82</v>
      </c>
      <c r="AC35" s="127">
        <v>102890.54</v>
      </c>
      <c r="AG35" s="99">
        <f t="shared" si="1"/>
        <v>447738.31000000006</v>
      </c>
      <c r="AH35" s="63">
        <f t="shared" si="2"/>
        <v>39775.629999999997</v>
      </c>
      <c r="AI35" s="64">
        <f t="shared" si="3"/>
        <v>407962.68000000005</v>
      </c>
      <c r="AJ35" s="60">
        <f t="shared" si="4"/>
        <v>1541779.81</v>
      </c>
      <c r="AK35" s="59">
        <f t="shared" si="5"/>
        <v>1299797.3600000001</v>
      </c>
      <c r="AL35" s="69">
        <f t="shared" si="6"/>
        <v>241982.44999999995</v>
      </c>
    </row>
    <row r="36" spans="1:38" ht="15" thickBot="1" x14ac:dyDescent="0.25">
      <c r="A36" s="50" t="s">
        <v>374</v>
      </c>
      <c r="B36" s="50" t="s">
        <v>375</v>
      </c>
      <c r="C36" s="88">
        <v>1711</v>
      </c>
      <c r="D36" s="89" t="s">
        <v>721</v>
      </c>
      <c r="E36" s="56" t="s">
        <v>1835</v>
      </c>
      <c r="F36" s="126">
        <v>292428.65999999997</v>
      </c>
      <c r="G36" s="126">
        <v>11528.2</v>
      </c>
      <c r="H36" s="126">
        <v>47904.92</v>
      </c>
      <c r="I36" s="56">
        <v>761102.9</v>
      </c>
      <c r="J36" s="56">
        <v>183647.06</v>
      </c>
      <c r="L36" s="278">
        <v>35806.54</v>
      </c>
      <c r="N36" s="278">
        <v>134</v>
      </c>
      <c r="O36" s="56">
        <v>13761.1</v>
      </c>
      <c r="P36" s="56"/>
      <c r="Q36" s="56">
        <v>59041.47</v>
      </c>
      <c r="R36" s="56">
        <v>556569.79</v>
      </c>
      <c r="S36" s="100">
        <v>881333.05</v>
      </c>
      <c r="T36" s="100">
        <v>86438.720000000001</v>
      </c>
      <c r="U36" s="100">
        <v>386.08</v>
      </c>
      <c r="V36" s="100">
        <v>30</v>
      </c>
      <c r="W36" s="100">
        <v>1064641.3999999999</v>
      </c>
      <c r="X36" s="100">
        <v>48618</v>
      </c>
      <c r="Y36" s="127">
        <v>1318286.3999999999</v>
      </c>
      <c r="AB36" s="127">
        <v>304540.58</v>
      </c>
      <c r="AC36" s="127">
        <v>142252.12</v>
      </c>
      <c r="AF36" s="127">
        <v>900</v>
      </c>
      <c r="AG36" s="99">
        <f t="shared" si="1"/>
        <v>351861.77999999997</v>
      </c>
      <c r="AH36" s="63">
        <f t="shared" si="2"/>
        <v>35940.54</v>
      </c>
      <c r="AI36" s="64">
        <f t="shared" si="3"/>
        <v>315921.24</v>
      </c>
      <c r="AJ36" s="60">
        <f t="shared" si="4"/>
        <v>2081447.25</v>
      </c>
      <c r="AK36" s="59">
        <f t="shared" si="5"/>
        <v>1765979.1</v>
      </c>
      <c r="AL36" s="69">
        <f t="shared" si="6"/>
        <v>315468.14999999991</v>
      </c>
    </row>
    <row r="37" spans="1:38" ht="15" thickBot="1" x14ac:dyDescent="0.25">
      <c r="A37" s="50" t="s">
        <v>374</v>
      </c>
      <c r="B37" s="50" t="s">
        <v>375</v>
      </c>
      <c r="C37" s="88">
        <v>2477</v>
      </c>
      <c r="D37" s="89" t="s">
        <v>722</v>
      </c>
      <c r="E37" s="56" t="s">
        <v>1836</v>
      </c>
      <c r="F37" s="126">
        <v>366608.06</v>
      </c>
      <c r="G37" s="126">
        <v>458.75</v>
      </c>
      <c r="H37" s="126">
        <v>87771.78</v>
      </c>
      <c r="I37" s="56">
        <v>329764.51</v>
      </c>
      <c r="J37" s="56">
        <v>255158.52</v>
      </c>
      <c r="L37" s="278">
        <v>17900</v>
      </c>
      <c r="M37" s="278">
        <v>92155</v>
      </c>
      <c r="N37" s="278">
        <v>141</v>
      </c>
      <c r="O37" s="56"/>
      <c r="P37" s="56"/>
      <c r="Q37" s="56">
        <v>31237.95</v>
      </c>
      <c r="R37" s="56">
        <v>1714982.69</v>
      </c>
      <c r="S37" s="100">
        <v>925501.38</v>
      </c>
      <c r="U37" s="100">
        <v>571.9</v>
      </c>
      <c r="V37" s="100">
        <v>120</v>
      </c>
      <c r="W37" s="100">
        <v>869932</v>
      </c>
      <c r="X37" s="100">
        <v>71615</v>
      </c>
      <c r="Y37" s="127">
        <v>1117965</v>
      </c>
      <c r="AB37" s="127">
        <v>456185.46</v>
      </c>
      <c r="AC37" s="127">
        <v>97048.71</v>
      </c>
      <c r="AE37" s="127">
        <v>1</v>
      </c>
      <c r="AG37" s="99">
        <f t="shared" si="1"/>
        <v>454838.58999999997</v>
      </c>
      <c r="AH37" s="63">
        <f t="shared" si="2"/>
        <v>110196</v>
      </c>
      <c r="AI37" s="64">
        <f t="shared" si="3"/>
        <v>344642.58999999997</v>
      </c>
      <c r="AJ37" s="60">
        <f t="shared" si="4"/>
        <v>1867740.28</v>
      </c>
      <c r="AK37" s="59">
        <f t="shared" si="5"/>
        <v>1671200.17</v>
      </c>
      <c r="AL37" s="69">
        <f t="shared" si="6"/>
        <v>196540.1100000001</v>
      </c>
    </row>
    <row r="38" spans="1:38" ht="15" thickBot="1" x14ac:dyDescent="0.25">
      <c r="A38" s="50" t="s">
        <v>374</v>
      </c>
      <c r="B38" s="50" t="s">
        <v>375</v>
      </c>
      <c r="C38" s="88">
        <v>1987</v>
      </c>
      <c r="D38" s="89" t="s">
        <v>723</v>
      </c>
      <c r="E38" s="56" t="s">
        <v>1837</v>
      </c>
      <c r="F38" s="126">
        <v>297167.27</v>
      </c>
      <c r="G38" s="126">
        <v>441</v>
      </c>
      <c r="H38" s="126">
        <v>85183.45</v>
      </c>
      <c r="I38" s="56">
        <v>1181883.07</v>
      </c>
      <c r="J38" s="56">
        <v>210447.73</v>
      </c>
      <c r="L38" s="278">
        <v>21821.51</v>
      </c>
      <c r="M38" s="278">
        <v>84595</v>
      </c>
      <c r="N38" s="278">
        <v>146</v>
      </c>
      <c r="O38" s="56"/>
      <c r="P38" s="56"/>
      <c r="Q38" s="56">
        <v>33811.199999999997</v>
      </c>
      <c r="R38" s="56">
        <v>2179663.7000000002</v>
      </c>
      <c r="S38" s="100">
        <v>977009.71</v>
      </c>
      <c r="U38" s="100">
        <v>456.21</v>
      </c>
      <c r="V38" s="100">
        <v>540</v>
      </c>
      <c r="W38" s="100">
        <v>1107904.5</v>
      </c>
      <c r="X38" s="100">
        <v>138615</v>
      </c>
      <c r="Y38" s="127">
        <v>1449004.5</v>
      </c>
      <c r="AB38" s="127">
        <v>379295.56</v>
      </c>
      <c r="AC38" s="127">
        <v>404748</v>
      </c>
      <c r="AE38" s="127">
        <v>2</v>
      </c>
      <c r="AF38" s="127">
        <v>900</v>
      </c>
      <c r="AG38" s="99">
        <f t="shared" si="1"/>
        <v>382791.72000000003</v>
      </c>
      <c r="AH38" s="63">
        <f t="shared" si="2"/>
        <v>106562.51</v>
      </c>
      <c r="AI38" s="64">
        <f t="shared" si="3"/>
        <v>276229.21000000002</v>
      </c>
      <c r="AJ38" s="60">
        <f t="shared" si="4"/>
        <v>2224525.42</v>
      </c>
      <c r="AK38" s="59">
        <f t="shared" si="5"/>
        <v>2233950.06</v>
      </c>
      <c r="AL38" s="69">
        <f t="shared" si="6"/>
        <v>-9424.6400000001304</v>
      </c>
    </row>
    <row r="39" spans="1:38" ht="15" thickBot="1" x14ac:dyDescent="0.25">
      <c r="A39" s="50" t="s">
        <v>374</v>
      </c>
      <c r="B39" s="50" t="s">
        <v>375</v>
      </c>
      <c r="C39" s="88">
        <v>3047</v>
      </c>
      <c r="D39" s="89" t="s">
        <v>724</v>
      </c>
      <c r="E39" s="56" t="s">
        <v>1838</v>
      </c>
      <c r="F39" s="126">
        <v>813485.75</v>
      </c>
      <c r="G39" s="126">
        <v>9434.75</v>
      </c>
      <c r="H39" s="126">
        <v>31740.31</v>
      </c>
      <c r="I39" s="56">
        <v>486964.31</v>
      </c>
      <c r="J39" s="56">
        <v>326389.58</v>
      </c>
      <c r="L39" s="278">
        <v>26041.29</v>
      </c>
      <c r="N39" s="278">
        <v>283.33999999999997</v>
      </c>
      <c r="O39" s="56"/>
      <c r="P39" s="56"/>
      <c r="Q39" s="56"/>
      <c r="R39" s="56">
        <v>1994257.35</v>
      </c>
      <c r="S39" s="100">
        <v>1117921.02</v>
      </c>
      <c r="U39" s="100">
        <v>1453.34</v>
      </c>
      <c r="W39" s="100">
        <v>729450</v>
      </c>
      <c r="X39" s="100">
        <v>35495</v>
      </c>
      <c r="Y39" s="127">
        <v>1106490</v>
      </c>
      <c r="AB39" s="127">
        <v>364161.49</v>
      </c>
      <c r="AC39" s="127">
        <v>208453.03</v>
      </c>
      <c r="AF39" s="127">
        <v>50000</v>
      </c>
      <c r="AG39" s="99">
        <f t="shared" si="1"/>
        <v>854660.81</v>
      </c>
      <c r="AH39" s="63">
        <f t="shared" si="2"/>
        <v>26324.63</v>
      </c>
      <c r="AI39" s="64">
        <f t="shared" si="3"/>
        <v>828336.18</v>
      </c>
      <c r="AJ39" s="60">
        <f t="shared" si="4"/>
        <v>1884319.36</v>
      </c>
      <c r="AK39" s="59">
        <f t="shared" si="5"/>
        <v>1729104.52</v>
      </c>
      <c r="AL39" s="69">
        <f t="shared" si="6"/>
        <v>155214.84000000008</v>
      </c>
    </row>
    <row r="40" spans="1:38" ht="15" thickBot="1" x14ac:dyDescent="0.25">
      <c r="A40" s="50" t="s">
        <v>374</v>
      </c>
      <c r="B40" s="50" t="s">
        <v>375</v>
      </c>
      <c r="C40" s="88">
        <v>2101</v>
      </c>
      <c r="D40" s="89" t="s">
        <v>725</v>
      </c>
      <c r="E40" s="56" t="s">
        <v>1839</v>
      </c>
      <c r="F40" s="126">
        <v>396198.53</v>
      </c>
      <c r="G40" s="126">
        <v>230</v>
      </c>
      <c r="H40" s="126">
        <v>65747.990000000005</v>
      </c>
      <c r="I40" s="56">
        <v>857510.94</v>
      </c>
      <c r="J40" s="56">
        <v>467886.14</v>
      </c>
      <c r="L40" s="278">
        <v>28260.93</v>
      </c>
      <c r="N40" s="278">
        <v>150.9</v>
      </c>
      <c r="O40" s="56">
        <v>10000</v>
      </c>
      <c r="P40" s="56"/>
      <c r="Q40" s="56">
        <v>26432.29</v>
      </c>
      <c r="R40" s="56"/>
      <c r="S40" s="100">
        <v>935902.95</v>
      </c>
      <c r="U40" s="100">
        <v>806.17</v>
      </c>
      <c r="W40" s="100">
        <v>1590038.5</v>
      </c>
      <c r="X40" s="100">
        <v>70415</v>
      </c>
      <c r="Y40" s="127">
        <v>1896858.5</v>
      </c>
      <c r="AB40" s="127">
        <v>309295.34000000003</v>
      </c>
      <c r="AC40" s="127">
        <v>238507.66</v>
      </c>
      <c r="AE40" s="127">
        <v>1</v>
      </c>
      <c r="AF40" s="127">
        <v>1500</v>
      </c>
      <c r="AG40" s="99">
        <f t="shared" si="1"/>
        <v>462176.52</v>
      </c>
      <c r="AH40" s="63">
        <f t="shared" si="2"/>
        <v>28411.83</v>
      </c>
      <c r="AI40" s="64">
        <f t="shared" si="3"/>
        <v>433764.69</v>
      </c>
      <c r="AJ40" s="60">
        <f t="shared" si="4"/>
        <v>2597162.62</v>
      </c>
      <c r="AK40" s="59">
        <f t="shared" si="5"/>
        <v>2446162.5</v>
      </c>
      <c r="AL40" s="69">
        <f t="shared" si="6"/>
        <v>151000.12000000011</v>
      </c>
    </row>
    <row r="41" spans="1:38" ht="15" thickBot="1" x14ac:dyDescent="0.25">
      <c r="A41" s="50" t="s">
        <v>374</v>
      </c>
      <c r="B41" s="50" t="s">
        <v>375</v>
      </c>
      <c r="C41" s="88">
        <v>1995</v>
      </c>
      <c r="D41" s="89" t="s">
        <v>726</v>
      </c>
      <c r="E41" s="56" t="s">
        <v>1918</v>
      </c>
      <c r="F41" s="126">
        <v>429061.96</v>
      </c>
      <c r="G41" s="126">
        <v>0</v>
      </c>
      <c r="H41" s="126">
        <v>22257.01</v>
      </c>
      <c r="I41" s="56">
        <v>777151.41</v>
      </c>
      <c r="J41" s="56">
        <v>234198.18</v>
      </c>
      <c r="L41" s="278">
        <v>43950.559999999998</v>
      </c>
      <c r="N41" s="278">
        <v>1077.21</v>
      </c>
      <c r="O41" s="56"/>
      <c r="P41" s="56"/>
      <c r="Q41" s="56">
        <v>29600</v>
      </c>
      <c r="R41" s="56">
        <v>1367149.29</v>
      </c>
      <c r="S41" s="100">
        <v>1028504.13</v>
      </c>
      <c r="U41" s="100">
        <v>1175.0999999999999</v>
      </c>
      <c r="V41" s="100">
        <v>1800</v>
      </c>
      <c r="W41" s="100">
        <v>908573.03</v>
      </c>
      <c r="X41" s="100">
        <v>74715</v>
      </c>
      <c r="Y41" s="127">
        <v>1328453.03</v>
      </c>
      <c r="AB41" s="127">
        <v>372214.15</v>
      </c>
      <c r="AC41" s="127">
        <v>152888.03</v>
      </c>
      <c r="AE41" s="127">
        <v>2</v>
      </c>
      <c r="AF41" s="127">
        <v>1800</v>
      </c>
      <c r="AG41" s="99">
        <f t="shared" si="1"/>
        <v>451318.97000000003</v>
      </c>
      <c r="AH41" s="63">
        <f t="shared" si="2"/>
        <v>45027.77</v>
      </c>
      <c r="AI41" s="64">
        <f t="shared" si="3"/>
        <v>406291.20000000001</v>
      </c>
      <c r="AJ41" s="60">
        <f t="shared" si="4"/>
        <v>2014767.26</v>
      </c>
      <c r="AK41" s="59">
        <f t="shared" si="5"/>
        <v>1855357.2100000002</v>
      </c>
      <c r="AL41" s="69">
        <f t="shared" si="6"/>
        <v>159410.04999999981</v>
      </c>
    </row>
    <row r="42" spans="1:38" ht="15" thickBot="1" x14ac:dyDescent="0.25">
      <c r="A42" s="50" t="s">
        <v>378</v>
      </c>
      <c r="B42" s="50" t="s">
        <v>379</v>
      </c>
      <c r="C42" s="88">
        <v>3634</v>
      </c>
      <c r="D42" s="89" t="s">
        <v>727</v>
      </c>
      <c r="E42" s="56" t="s">
        <v>1840</v>
      </c>
      <c r="F42" s="126">
        <v>861697.19</v>
      </c>
      <c r="G42" s="126">
        <v>0</v>
      </c>
      <c r="H42" s="126">
        <v>33623.42</v>
      </c>
      <c r="I42" s="56">
        <v>361413.59</v>
      </c>
      <c r="J42" s="56">
        <v>226797.72</v>
      </c>
      <c r="K42" s="278">
        <v>0</v>
      </c>
      <c r="L42" s="278">
        <v>47475.94</v>
      </c>
      <c r="N42" s="278">
        <v>3020.52</v>
      </c>
      <c r="O42" s="56"/>
      <c r="P42" s="56"/>
      <c r="Q42" s="56">
        <v>1200</v>
      </c>
      <c r="R42" s="56">
        <v>1747176.74</v>
      </c>
      <c r="S42" s="100">
        <v>1193506.24</v>
      </c>
      <c r="U42" s="100">
        <v>2067.52</v>
      </c>
      <c r="W42" s="100">
        <v>501984</v>
      </c>
      <c r="X42" s="100">
        <v>107400</v>
      </c>
      <c r="Y42" s="127">
        <v>1217994</v>
      </c>
      <c r="AA42" s="127">
        <v>320</v>
      </c>
      <c r="AB42" s="127">
        <v>504103.6</v>
      </c>
      <c r="AC42" s="127">
        <v>163040.45000000001</v>
      </c>
      <c r="AG42" s="99">
        <f t="shared" si="1"/>
        <v>895320.61</v>
      </c>
      <c r="AH42" s="63">
        <f t="shared" si="2"/>
        <v>50496.46</v>
      </c>
      <c r="AI42" s="64">
        <f t="shared" si="3"/>
        <v>844824.15</v>
      </c>
      <c r="AJ42" s="60">
        <f t="shared" si="4"/>
        <v>1804957.76</v>
      </c>
      <c r="AK42" s="59">
        <f t="shared" si="5"/>
        <v>1885458.05</v>
      </c>
      <c r="AL42" s="69">
        <f t="shared" si="6"/>
        <v>-80500.290000000037</v>
      </c>
    </row>
    <row r="43" spans="1:38" ht="15" thickBot="1" x14ac:dyDescent="0.25">
      <c r="A43" s="50" t="s">
        <v>378</v>
      </c>
      <c r="B43" s="50" t="s">
        <v>379</v>
      </c>
      <c r="C43" s="88">
        <v>4970</v>
      </c>
      <c r="D43" s="89" t="s">
        <v>728</v>
      </c>
      <c r="E43" s="56" t="s">
        <v>1841</v>
      </c>
      <c r="F43" s="126">
        <v>325801.63</v>
      </c>
      <c r="G43" s="126">
        <v>0</v>
      </c>
      <c r="H43" s="126">
        <v>201070.48</v>
      </c>
      <c r="I43" s="56">
        <v>495348.63</v>
      </c>
      <c r="J43" s="56">
        <v>186600.75</v>
      </c>
      <c r="K43" s="278">
        <v>0</v>
      </c>
      <c r="L43" s="278">
        <v>81613.070000000007</v>
      </c>
      <c r="N43" s="278">
        <v>66</v>
      </c>
      <c r="O43" s="56"/>
      <c r="P43" s="56"/>
      <c r="Q43" s="56"/>
      <c r="R43" s="56">
        <v>2580473.12</v>
      </c>
      <c r="S43" s="100">
        <v>2077395.65</v>
      </c>
      <c r="T43" s="100">
        <v>25000</v>
      </c>
      <c r="U43" s="100">
        <v>779.79</v>
      </c>
      <c r="W43" s="100">
        <v>950312.2</v>
      </c>
      <c r="X43" s="100">
        <v>134530</v>
      </c>
      <c r="Y43" s="127">
        <v>1690655.2</v>
      </c>
      <c r="AA43" s="127">
        <v>2820</v>
      </c>
      <c r="AB43" s="127">
        <v>876468.58</v>
      </c>
      <c r="AC43" s="127">
        <v>179874.9</v>
      </c>
      <c r="AG43" s="99">
        <f t="shared" si="1"/>
        <v>526872.11</v>
      </c>
      <c r="AH43" s="63">
        <f t="shared" si="2"/>
        <v>81679.070000000007</v>
      </c>
      <c r="AI43" s="64">
        <f t="shared" si="3"/>
        <v>445193.04</v>
      </c>
      <c r="AJ43" s="60">
        <f t="shared" si="4"/>
        <v>3188017.6399999997</v>
      </c>
      <c r="AK43" s="59">
        <f t="shared" si="5"/>
        <v>2749818.6799999997</v>
      </c>
      <c r="AL43" s="69">
        <f t="shared" si="6"/>
        <v>438198.95999999996</v>
      </c>
    </row>
    <row r="44" spans="1:38" ht="15" thickBot="1" x14ac:dyDescent="0.25">
      <c r="A44" s="50" t="s">
        <v>378</v>
      </c>
      <c r="B44" s="50" t="s">
        <v>379</v>
      </c>
      <c r="C44" s="88">
        <v>3463</v>
      </c>
      <c r="D44" s="89" t="s">
        <v>729</v>
      </c>
      <c r="E44" s="56" t="s">
        <v>1842</v>
      </c>
      <c r="F44" s="126">
        <v>436461.78</v>
      </c>
      <c r="G44" s="126">
        <v>0</v>
      </c>
      <c r="H44" s="126">
        <v>130371.78</v>
      </c>
      <c r="I44" s="56">
        <v>307351.56</v>
      </c>
      <c r="J44" s="56">
        <v>147261.22</v>
      </c>
      <c r="K44" s="278">
        <v>0</v>
      </c>
      <c r="L44" s="278">
        <v>51216.42</v>
      </c>
      <c r="N44" s="278">
        <v>271.5</v>
      </c>
      <c r="O44" s="56"/>
      <c r="P44" s="56"/>
      <c r="Q44" s="56">
        <v>-218</v>
      </c>
      <c r="R44" s="56">
        <v>1682922.85</v>
      </c>
      <c r="S44" s="100">
        <v>1146564.55</v>
      </c>
      <c r="U44" s="100">
        <v>1018.67</v>
      </c>
      <c r="W44" s="100">
        <v>668833.5</v>
      </c>
      <c r="X44" s="100">
        <v>74110</v>
      </c>
      <c r="Y44" s="127">
        <v>1202693.5</v>
      </c>
      <c r="AB44" s="127">
        <v>464772.46</v>
      </c>
      <c r="AC44" s="127">
        <v>110744.2</v>
      </c>
      <c r="AG44" s="99">
        <f t="shared" si="1"/>
        <v>566833.56000000006</v>
      </c>
      <c r="AH44" s="63">
        <f t="shared" si="2"/>
        <v>51487.92</v>
      </c>
      <c r="AI44" s="64">
        <f t="shared" si="3"/>
        <v>515345.64000000007</v>
      </c>
      <c r="AJ44" s="60">
        <f t="shared" si="4"/>
        <v>1890526.72</v>
      </c>
      <c r="AK44" s="59">
        <f t="shared" si="5"/>
        <v>1778210.16</v>
      </c>
      <c r="AL44" s="69">
        <f t="shared" si="6"/>
        <v>112316.56000000006</v>
      </c>
    </row>
    <row r="45" spans="1:38" ht="15" thickBot="1" x14ac:dyDescent="0.25">
      <c r="A45" s="50" t="s">
        <v>378</v>
      </c>
      <c r="B45" s="50" t="s">
        <v>379</v>
      </c>
      <c r="C45" s="88">
        <v>1364</v>
      </c>
      <c r="D45" s="89" t="s">
        <v>730</v>
      </c>
      <c r="E45" s="56" t="s">
        <v>1843</v>
      </c>
      <c r="F45" s="126">
        <v>252325.98</v>
      </c>
      <c r="G45" s="126">
        <v>0</v>
      </c>
      <c r="H45" s="126">
        <v>42217.15</v>
      </c>
      <c r="I45" s="56">
        <v>509840.2</v>
      </c>
      <c r="J45" s="56">
        <v>94900.05</v>
      </c>
      <c r="K45" s="278">
        <v>0</v>
      </c>
      <c r="L45" s="278">
        <v>63883.24</v>
      </c>
      <c r="N45" s="278">
        <v>62</v>
      </c>
      <c r="O45" s="56"/>
      <c r="P45" s="56"/>
      <c r="Q45" s="56">
        <v>0.25</v>
      </c>
      <c r="R45" s="56">
        <v>1664645.88</v>
      </c>
      <c r="S45" s="100">
        <v>763992.06</v>
      </c>
      <c r="U45" s="100">
        <v>329.81</v>
      </c>
      <c r="W45" s="100">
        <v>988892.6</v>
      </c>
      <c r="X45" s="100">
        <v>8000</v>
      </c>
      <c r="Y45" s="127">
        <v>1280967.6000000001</v>
      </c>
      <c r="AB45" s="127">
        <v>254481.53</v>
      </c>
      <c r="AC45" s="127">
        <v>159233.9</v>
      </c>
      <c r="AG45" s="99">
        <f t="shared" si="1"/>
        <v>294543.13</v>
      </c>
      <c r="AH45" s="63">
        <f t="shared" si="2"/>
        <v>63945.24</v>
      </c>
      <c r="AI45" s="64">
        <f t="shared" si="3"/>
        <v>230597.89</v>
      </c>
      <c r="AJ45" s="60">
        <f t="shared" si="4"/>
        <v>1761214.4700000002</v>
      </c>
      <c r="AK45" s="59">
        <f t="shared" si="5"/>
        <v>1694683.03</v>
      </c>
      <c r="AL45" s="69">
        <f t="shared" si="6"/>
        <v>66531.440000000177</v>
      </c>
    </row>
    <row r="46" spans="1:38" ht="15" thickBot="1" x14ac:dyDescent="0.25">
      <c r="A46" s="50" t="s">
        <v>378</v>
      </c>
      <c r="B46" s="50" t="s">
        <v>379</v>
      </c>
      <c r="C46" s="88">
        <v>4858</v>
      </c>
      <c r="D46" s="89" t="s">
        <v>731</v>
      </c>
      <c r="E46" s="56" t="s">
        <v>1844</v>
      </c>
      <c r="F46" s="126">
        <v>359079.07</v>
      </c>
      <c r="G46" s="126">
        <v>0</v>
      </c>
      <c r="H46" s="126">
        <v>115175.41</v>
      </c>
      <c r="I46" s="56">
        <v>3178416.51</v>
      </c>
      <c r="J46" s="56">
        <v>138891.35999999999</v>
      </c>
      <c r="K46" s="278">
        <v>0</v>
      </c>
      <c r="L46" s="278">
        <v>122545.60000000001</v>
      </c>
      <c r="N46" s="278">
        <v>70</v>
      </c>
      <c r="O46" s="56"/>
      <c r="P46" s="56"/>
      <c r="Q46" s="56"/>
      <c r="R46" s="56">
        <v>349948.56</v>
      </c>
      <c r="S46" s="100">
        <v>1369874.57</v>
      </c>
      <c r="T46" s="100">
        <v>210690</v>
      </c>
      <c r="U46" s="100">
        <v>1057.77</v>
      </c>
      <c r="W46" s="100">
        <v>773118.4</v>
      </c>
      <c r="X46" s="100">
        <v>10500</v>
      </c>
      <c r="Y46" s="127">
        <v>1438408.4</v>
      </c>
      <c r="AB46" s="127">
        <v>553519.1</v>
      </c>
      <c r="AC46" s="127">
        <v>181164.63</v>
      </c>
      <c r="AG46" s="99">
        <f t="shared" si="1"/>
        <v>474254.48</v>
      </c>
      <c r="AH46" s="63">
        <f t="shared" si="2"/>
        <v>122615.6</v>
      </c>
      <c r="AI46" s="64">
        <f t="shared" si="3"/>
        <v>351638.88</v>
      </c>
      <c r="AJ46" s="60">
        <f t="shared" si="4"/>
        <v>2365240.7400000002</v>
      </c>
      <c r="AK46" s="59">
        <f t="shared" si="5"/>
        <v>2173092.13</v>
      </c>
      <c r="AL46" s="69">
        <f t="shared" si="6"/>
        <v>192148.61000000034</v>
      </c>
    </row>
    <row r="47" spans="1:38" ht="15" thickBot="1" x14ac:dyDescent="0.25">
      <c r="A47" s="50" t="s">
        <v>378</v>
      </c>
      <c r="B47" s="50" t="s">
        <v>379</v>
      </c>
      <c r="C47" s="88">
        <v>3450</v>
      </c>
      <c r="D47" s="89" t="s">
        <v>732</v>
      </c>
      <c r="E47" s="56" t="s">
        <v>1845</v>
      </c>
      <c r="F47" s="126">
        <v>587842.77</v>
      </c>
      <c r="G47" s="126">
        <v>0</v>
      </c>
      <c r="H47" s="126">
        <v>93469.5</v>
      </c>
      <c r="I47" s="56">
        <v>648891.01</v>
      </c>
      <c r="J47" s="56">
        <v>89491.58</v>
      </c>
      <c r="K47" s="278">
        <v>0</v>
      </c>
      <c r="L47" s="278">
        <v>76503.179999999993</v>
      </c>
      <c r="N47" s="278">
        <v>321.62</v>
      </c>
      <c r="O47" s="56"/>
      <c r="P47" s="56"/>
      <c r="Q47" s="56"/>
      <c r="R47" s="56">
        <v>1610762.41</v>
      </c>
      <c r="S47" s="100">
        <v>1292082.01</v>
      </c>
      <c r="T47" s="100">
        <v>190000</v>
      </c>
      <c r="U47" s="100">
        <v>692.55</v>
      </c>
      <c r="W47" s="100">
        <v>842483.1</v>
      </c>
      <c r="X47" s="100">
        <v>89200</v>
      </c>
      <c r="Y47" s="127">
        <v>1363883.1</v>
      </c>
      <c r="AB47" s="127">
        <v>421782.92</v>
      </c>
      <c r="AC47" s="127">
        <v>145916.47</v>
      </c>
      <c r="AG47" s="99">
        <f t="shared" si="1"/>
        <v>681312.27</v>
      </c>
      <c r="AH47" s="63">
        <f t="shared" si="2"/>
        <v>76824.799999999988</v>
      </c>
      <c r="AI47" s="64">
        <f t="shared" si="3"/>
        <v>604487.47</v>
      </c>
      <c r="AJ47" s="60">
        <f t="shared" si="4"/>
        <v>2414457.66</v>
      </c>
      <c r="AK47" s="59">
        <f t="shared" si="5"/>
        <v>1931582.49</v>
      </c>
      <c r="AL47" s="69">
        <f t="shared" si="6"/>
        <v>482875.17000000016</v>
      </c>
    </row>
    <row r="48" spans="1:38" ht="15" thickBot="1" x14ac:dyDescent="0.25">
      <c r="A48" s="50" t="s">
        <v>378</v>
      </c>
      <c r="B48" s="50" t="s">
        <v>379</v>
      </c>
      <c r="C48" s="88">
        <v>2633</v>
      </c>
      <c r="D48" s="89" t="s">
        <v>733</v>
      </c>
      <c r="E48" s="56" t="s">
        <v>1846</v>
      </c>
      <c r="F48" s="126">
        <v>473011.35</v>
      </c>
      <c r="G48" s="126">
        <v>0</v>
      </c>
      <c r="H48" s="126">
        <v>80263.100000000006</v>
      </c>
      <c r="I48" s="56">
        <v>698634.57</v>
      </c>
      <c r="J48" s="56">
        <v>76816</v>
      </c>
      <c r="L48" s="278">
        <v>78810.350000000006</v>
      </c>
      <c r="N48" s="278">
        <v>0</v>
      </c>
      <c r="O48" s="56"/>
      <c r="P48" s="56"/>
      <c r="Q48" s="56"/>
      <c r="R48" s="56">
        <v>2707380.46</v>
      </c>
      <c r="S48" s="100">
        <v>1290230.6100000001</v>
      </c>
      <c r="T48" s="100">
        <v>190000</v>
      </c>
      <c r="U48" s="100">
        <v>752.93</v>
      </c>
      <c r="W48" s="100">
        <v>992084.3</v>
      </c>
      <c r="X48" s="100">
        <v>18350</v>
      </c>
      <c r="Y48" s="127">
        <v>1573404.3</v>
      </c>
      <c r="AB48" s="127">
        <v>573478.21</v>
      </c>
      <c r="AC48" s="127">
        <v>165107.76</v>
      </c>
      <c r="AG48" s="99">
        <f t="shared" si="1"/>
        <v>553274.44999999995</v>
      </c>
      <c r="AH48" s="63">
        <f t="shared" si="2"/>
        <v>78810.350000000006</v>
      </c>
      <c r="AI48" s="64">
        <f t="shared" si="3"/>
        <v>474464.1</v>
      </c>
      <c r="AJ48" s="60">
        <f t="shared" si="4"/>
        <v>2491417.84</v>
      </c>
      <c r="AK48" s="59">
        <f t="shared" si="5"/>
        <v>2311990.2699999996</v>
      </c>
      <c r="AL48" s="69">
        <f t="shared" si="6"/>
        <v>179427.5700000003</v>
      </c>
    </row>
    <row r="49" spans="1:38" ht="15" thickBot="1" x14ac:dyDescent="0.25">
      <c r="A49" s="50" t="s">
        <v>378</v>
      </c>
      <c r="B49" s="50" t="s">
        <v>379</v>
      </c>
      <c r="C49" s="88">
        <v>1642</v>
      </c>
      <c r="D49" s="89" t="s">
        <v>734</v>
      </c>
      <c r="E49" s="56" t="s">
        <v>1919</v>
      </c>
      <c r="F49" s="126">
        <v>424272.19</v>
      </c>
      <c r="G49" s="126">
        <v>0</v>
      </c>
      <c r="H49" s="126">
        <v>29377.759999999998</v>
      </c>
      <c r="I49" s="56">
        <v>639270.31999999995</v>
      </c>
      <c r="J49" s="56">
        <v>182297.11</v>
      </c>
      <c r="K49" s="278">
        <v>0</v>
      </c>
      <c r="L49" s="278">
        <v>35619.1</v>
      </c>
      <c r="N49" s="278">
        <v>224</v>
      </c>
      <c r="O49" s="56"/>
      <c r="P49" s="56"/>
      <c r="Q49" s="56">
        <v>99</v>
      </c>
      <c r="R49" s="56">
        <v>2321309.19</v>
      </c>
      <c r="S49" s="100">
        <v>599936.94999999995</v>
      </c>
      <c r="U49" s="100">
        <v>999.16</v>
      </c>
      <c r="W49" s="100">
        <v>661713.29</v>
      </c>
      <c r="X49" s="100">
        <v>6000</v>
      </c>
      <c r="Y49" s="127">
        <v>766293.29</v>
      </c>
      <c r="AB49" s="127">
        <v>374983.38</v>
      </c>
      <c r="AC49" s="127">
        <v>143032.84</v>
      </c>
      <c r="AG49" s="99">
        <f t="shared" si="1"/>
        <v>453649.95</v>
      </c>
      <c r="AH49" s="63">
        <f t="shared" si="2"/>
        <v>35843.1</v>
      </c>
      <c r="AI49" s="64">
        <f t="shared" si="3"/>
        <v>417806.85000000003</v>
      </c>
      <c r="AJ49" s="60">
        <f t="shared" si="4"/>
        <v>1268649.3999999999</v>
      </c>
      <c r="AK49" s="59">
        <f t="shared" si="5"/>
        <v>1284309.51</v>
      </c>
      <c r="AL49" s="69">
        <f t="shared" si="6"/>
        <v>-15660.110000000102</v>
      </c>
    </row>
    <row r="50" spans="1:38" ht="15" thickBot="1" x14ac:dyDescent="0.25">
      <c r="A50" s="50" t="s">
        <v>378</v>
      </c>
      <c r="B50" s="50" t="s">
        <v>379</v>
      </c>
      <c r="C50" s="88">
        <v>2100</v>
      </c>
      <c r="D50" s="89" t="s">
        <v>735</v>
      </c>
      <c r="E50" s="56" t="s">
        <v>1929</v>
      </c>
      <c r="F50" s="126">
        <v>770722.61</v>
      </c>
      <c r="G50" s="126">
        <v>0</v>
      </c>
      <c r="H50" s="126">
        <v>34039.68</v>
      </c>
      <c r="I50" s="56">
        <v>455267.67</v>
      </c>
      <c r="J50" s="56">
        <v>165512.76999999999</v>
      </c>
      <c r="L50" s="278">
        <v>80034.33</v>
      </c>
      <c r="N50" s="278">
        <v>1258</v>
      </c>
      <c r="O50" s="56"/>
      <c r="P50" s="56"/>
      <c r="Q50" s="56">
        <v>4840.9399999999996</v>
      </c>
      <c r="R50" s="56">
        <v>991778.49</v>
      </c>
      <c r="S50" s="100">
        <v>572087.07999999996</v>
      </c>
      <c r="T50" s="100">
        <v>185570</v>
      </c>
      <c r="U50" s="100">
        <v>1971.53</v>
      </c>
      <c r="W50" s="100">
        <v>207993</v>
      </c>
      <c r="X50" s="100">
        <v>12000</v>
      </c>
      <c r="Y50" s="127">
        <v>357828</v>
      </c>
      <c r="AB50" s="127">
        <v>559248.26</v>
      </c>
      <c r="AC50" s="127">
        <v>85012.05</v>
      </c>
      <c r="AF50" s="127">
        <v>88000</v>
      </c>
      <c r="AG50" s="99">
        <f t="shared" si="1"/>
        <v>804762.29</v>
      </c>
      <c r="AH50" s="63">
        <f t="shared" si="2"/>
        <v>81292.33</v>
      </c>
      <c r="AI50" s="64">
        <f t="shared" si="3"/>
        <v>723469.96000000008</v>
      </c>
      <c r="AJ50" s="60">
        <f t="shared" si="4"/>
        <v>979621.61</v>
      </c>
      <c r="AK50" s="59">
        <f t="shared" si="5"/>
        <v>1090088.31</v>
      </c>
      <c r="AL50" s="69">
        <f t="shared" si="6"/>
        <v>-110466.70000000007</v>
      </c>
    </row>
    <row r="51" spans="1:38" ht="15" thickBot="1" x14ac:dyDescent="0.25">
      <c r="A51" s="50" t="s">
        <v>378</v>
      </c>
      <c r="B51" s="50" t="s">
        <v>379</v>
      </c>
      <c r="C51" s="88">
        <v>1785</v>
      </c>
      <c r="D51" s="89" t="s">
        <v>736</v>
      </c>
      <c r="E51" s="56" t="s">
        <v>1930</v>
      </c>
      <c r="F51" s="126">
        <v>185899.24</v>
      </c>
      <c r="G51" s="126">
        <v>0</v>
      </c>
      <c r="H51" s="126">
        <v>60321.18</v>
      </c>
      <c r="I51" s="56">
        <v>2867347.51</v>
      </c>
      <c r="J51" s="56">
        <v>97628.75</v>
      </c>
      <c r="K51" s="278">
        <v>0</v>
      </c>
      <c r="L51" s="278">
        <v>16073.21</v>
      </c>
      <c r="N51" s="278">
        <v>7255.25</v>
      </c>
      <c r="O51" s="56"/>
      <c r="P51" s="56"/>
      <c r="Q51" s="56">
        <v>-8.77</v>
      </c>
      <c r="R51" s="56">
        <v>667821.93000000005</v>
      </c>
      <c r="S51" s="100">
        <v>665304.68999999994</v>
      </c>
      <c r="T51" s="100">
        <v>57000</v>
      </c>
      <c r="U51" s="100">
        <v>404.95</v>
      </c>
      <c r="W51" s="100">
        <v>800509.43999999994</v>
      </c>
      <c r="X51" s="100">
        <v>10500</v>
      </c>
      <c r="Y51" s="127">
        <v>933399.44</v>
      </c>
      <c r="AB51" s="127">
        <v>293057.58</v>
      </c>
      <c r="AC51" s="127">
        <v>175638.21</v>
      </c>
      <c r="AG51" s="99">
        <f t="shared" si="1"/>
        <v>246220.41999999998</v>
      </c>
      <c r="AH51" s="63">
        <f t="shared" si="2"/>
        <v>23328.46</v>
      </c>
      <c r="AI51" s="64">
        <f t="shared" si="3"/>
        <v>222891.96</v>
      </c>
      <c r="AJ51" s="60">
        <f t="shared" si="4"/>
        <v>1533719.0799999998</v>
      </c>
      <c r="AK51" s="59">
        <f t="shared" si="5"/>
        <v>1402095.23</v>
      </c>
      <c r="AL51" s="69">
        <f t="shared" si="6"/>
        <v>131623.84999999986</v>
      </c>
    </row>
    <row r="52" spans="1:38" ht="15" thickBot="1" x14ac:dyDescent="0.25">
      <c r="A52" s="50" t="s">
        <v>370</v>
      </c>
      <c r="B52" s="50" t="s">
        <v>383</v>
      </c>
      <c r="C52" s="88">
        <v>1114</v>
      </c>
      <c r="D52" s="89" t="s">
        <v>737</v>
      </c>
      <c r="E52" s="56" t="s">
        <v>1847</v>
      </c>
      <c r="F52" s="126">
        <v>395002.82</v>
      </c>
      <c r="G52" s="126">
        <v>38919</v>
      </c>
      <c r="H52" s="126">
        <v>11514.42</v>
      </c>
      <c r="I52" s="56">
        <v>944511.92</v>
      </c>
      <c r="J52" s="56">
        <v>214973.35</v>
      </c>
      <c r="K52" s="278">
        <v>11000</v>
      </c>
      <c r="L52" s="278">
        <v>8209.0300000000007</v>
      </c>
      <c r="N52" s="278">
        <v>2458</v>
      </c>
      <c r="O52" s="56"/>
      <c r="P52" s="56"/>
      <c r="Q52" s="56"/>
      <c r="R52" s="56">
        <v>2139773.89</v>
      </c>
      <c r="S52" s="100">
        <v>533238.25</v>
      </c>
      <c r="U52" s="100">
        <v>1043.1500000000001</v>
      </c>
      <c r="W52" s="100">
        <v>273787.5</v>
      </c>
      <c r="Y52" s="127">
        <v>273787.5</v>
      </c>
      <c r="AB52" s="127">
        <v>233123.06</v>
      </c>
      <c r="AC52" s="127">
        <v>163142.6</v>
      </c>
      <c r="AG52" s="99">
        <f t="shared" si="1"/>
        <v>445436.24</v>
      </c>
      <c r="AH52" s="63">
        <f t="shared" si="2"/>
        <v>21667.03</v>
      </c>
      <c r="AI52" s="64">
        <f t="shared" si="3"/>
        <v>423769.20999999996</v>
      </c>
      <c r="AJ52" s="60">
        <f t="shared" si="4"/>
        <v>808068.9</v>
      </c>
      <c r="AK52" s="59">
        <f t="shared" si="5"/>
        <v>670053.16</v>
      </c>
      <c r="AL52" s="69">
        <f t="shared" si="6"/>
        <v>138015.74</v>
      </c>
    </row>
    <row r="53" spans="1:38" ht="15" thickBot="1" x14ac:dyDescent="0.25">
      <c r="A53" s="50" t="s">
        <v>370</v>
      </c>
      <c r="B53" s="50" t="s">
        <v>383</v>
      </c>
      <c r="C53" s="88">
        <v>595</v>
      </c>
      <c r="D53" s="89" t="s">
        <v>738</v>
      </c>
      <c r="E53" s="56" t="s">
        <v>1848</v>
      </c>
      <c r="F53" s="126">
        <v>549771.43000000005</v>
      </c>
      <c r="G53" s="126">
        <v>74923</v>
      </c>
      <c r="H53" s="126">
        <v>12735.18</v>
      </c>
      <c r="I53" s="56">
        <v>422570.56</v>
      </c>
      <c r="J53" s="56">
        <v>154545.32</v>
      </c>
      <c r="K53" s="278">
        <v>44220</v>
      </c>
      <c r="L53" s="278">
        <v>7200.25</v>
      </c>
      <c r="N53" s="278">
        <v>972</v>
      </c>
      <c r="O53" s="56"/>
      <c r="P53" s="56"/>
      <c r="Q53" s="56"/>
      <c r="R53" s="56">
        <v>293207.49</v>
      </c>
      <c r="S53" s="100">
        <v>469354.58</v>
      </c>
      <c r="U53" s="100">
        <v>1648.27</v>
      </c>
      <c r="W53" s="100">
        <v>193777.5</v>
      </c>
      <c r="Y53" s="127">
        <v>193777.5</v>
      </c>
      <c r="AB53" s="127">
        <v>249821.57</v>
      </c>
      <c r="AC53" s="127">
        <v>67593.41</v>
      </c>
      <c r="AF53" s="127">
        <v>20400</v>
      </c>
      <c r="AG53" s="99">
        <f t="shared" si="1"/>
        <v>637429.6100000001</v>
      </c>
      <c r="AH53" s="63">
        <f t="shared" si="2"/>
        <v>52392.25</v>
      </c>
      <c r="AI53" s="64">
        <f t="shared" si="3"/>
        <v>585037.3600000001</v>
      </c>
      <c r="AJ53" s="60">
        <f t="shared" si="4"/>
        <v>664780.35000000009</v>
      </c>
      <c r="AK53" s="59">
        <f t="shared" si="5"/>
        <v>531592.48</v>
      </c>
      <c r="AL53" s="69">
        <f t="shared" si="6"/>
        <v>133187.87000000011</v>
      </c>
    </row>
    <row r="54" spans="1:38" ht="15" thickBot="1" x14ac:dyDescent="0.25">
      <c r="A54" s="50" t="s">
        <v>370</v>
      </c>
      <c r="B54" s="50" t="s">
        <v>383</v>
      </c>
      <c r="C54" s="88">
        <v>1925</v>
      </c>
      <c r="D54" s="89" t="s">
        <v>739</v>
      </c>
      <c r="E54" s="56" t="s">
        <v>1849</v>
      </c>
      <c r="F54" s="126">
        <v>401498.67</v>
      </c>
      <c r="G54" s="126">
        <v>47871</v>
      </c>
      <c r="H54" s="126">
        <v>11880.56</v>
      </c>
      <c r="I54" s="56">
        <v>978254.14</v>
      </c>
      <c r="J54" s="56">
        <v>183384.15</v>
      </c>
      <c r="K54" s="278">
        <v>9004</v>
      </c>
      <c r="L54" s="278">
        <v>19748.59</v>
      </c>
      <c r="N54" s="278">
        <v>8730.9699999999993</v>
      </c>
      <c r="O54" s="56"/>
      <c r="P54" s="56"/>
      <c r="Q54" s="56"/>
      <c r="R54" s="56">
        <v>1946315.03</v>
      </c>
      <c r="S54" s="100">
        <v>1036554.24</v>
      </c>
      <c r="T54" s="100">
        <v>44950</v>
      </c>
      <c r="U54" s="100">
        <v>1087.47</v>
      </c>
      <c r="W54" s="100">
        <v>422755</v>
      </c>
      <c r="Y54" s="127">
        <v>679945</v>
      </c>
      <c r="AB54" s="127">
        <v>366501.7</v>
      </c>
      <c r="AC54" s="127">
        <v>157815.93</v>
      </c>
      <c r="AF54" s="127">
        <v>8460</v>
      </c>
      <c r="AG54" s="99">
        <f t="shared" si="1"/>
        <v>461250.23</v>
      </c>
      <c r="AH54" s="63">
        <f t="shared" si="2"/>
        <v>37483.56</v>
      </c>
      <c r="AI54" s="64">
        <f t="shared" si="3"/>
        <v>423766.67</v>
      </c>
      <c r="AJ54" s="60">
        <f t="shared" si="4"/>
        <v>1505346.71</v>
      </c>
      <c r="AK54" s="59">
        <f t="shared" si="5"/>
        <v>1212722.6299999999</v>
      </c>
      <c r="AL54" s="69">
        <f t="shared" si="6"/>
        <v>292624.08000000007</v>
      </c>
    </row>
    <row r="55" spans="1:38" ht="15" thickBot="1" x14ac:dyDescent="0.25">
      <c r="A55" s="50" t="s">
        <v>370</v>
      </c>
      <c r="B55" s="50" t="s">
        <v>383</v>
      </c>
      <c r="C55" s="88">
        <v>3610</v>
      </c>
      <c r="D55" s="89" t="s">
        <v>740</v>
      </c>
      <c r="E55" s="56" t="s">
        <v>1850</v>
      </c>
      <c r="F55" s="126">
        <v>692713.55</v>
      </c>
      <c r="G55" s="126">
        <v>234626.5</v>
      </c>
      <c r="H55" s="126">
        <v>71871.67</v>
      </c>
      <c r="I55" s="56">
        <v>922155.04</v>
      </c>
      <c r="J55" s="56">
        <v>475354.58</v>
      </c>
      <c r="K55" s="278">
        <v>45700</v>
      </c>
      <c r="L55" s="278">
        <v>33123.69</v>
      </c>
      <c r="N55" s="278">
        <v>6096.81</v>
      </c>
      <c r="O55" s="56"/>
      <c r="P55" s="56"/>
      <c r="Q55" s="56">
        <v>3000</v>
      </c>
      <c r="R55" s="56">
        <v>2217512.62</v>
      </c>
      <c r="S55" s="100">
        <v>1831911.24</v>
      </c>
      <c r="U55" s="100">
        <v>2204.2199999999998</v>
      </c>
      <c r="W55" s="100">
        <v>604655</v>
      </c>
      <c r="Y55" s="127">
        <v>915995</v>
      </c>
      <c r="AB55" s="127">
        <v>533332.12</v>
      </c>
      <c r="AC55" s="127">
        <v>158220.19</v>
      </c>
      <c r="AF55" s="127">
        <v>22600</v>
      </c>
      <c r="AG55" s="99">
        <f t="shared" si="1"/>
        <v>999211.72000000009</v>
      </c>
      <c r="AH55" s="63">
        <f t="shared" si="2"/>
        <v>84920.5</v>
      </c>
      <c r="AI55" s="64">
        <f t="shared" si="3"/>
        <v>914291.22000000009</v>
      </c>
      <c r="AJ55" s="60">
        <f t="shared" si="4"/>
        <v>2438770.46</v>
      </c>
      <c r="AK55" s="59">
        <f t="shared" si="5"/>
        <v>1630147.31</v>
      </c>
      <c r="AL55" s="69">
        <f t="shared" si="6"/>
        <v>808623.14999999991</v>
      </c>
    </row>
    <row r="56" spans="1:38" ht="15" thickBot="1" x14ac:dyDescent="0.25">
      <c r="A56" s="50" t="s">
        <v>370</v>
      </c>
      <c r="B56" s="50" t="s">
        <v>383</v>
      </c>
      <c r="C56" s="88">
        <v>4226</v>
      </c>
      <c r="D56" s="89" t="s">
        <v>741</v>
      </c>
      <c r="E56" s="56" t="s">
        <v>1851</v>
      </c>
      <c r="F56" s="126">
        <v>521469.3</v>
      </c>
      <c r="G56" s="126">
        <v>81119.5</v>
      </c>
      <c r="H56" s="126">
        <v>58582.54</v>
      </c>
      <c r="I56" s="56">
        <v>893753.59</v>
      </c>
      <c r="J56" s="56">
        <v>181669.04</v>
      </c>
      <c r="K56" s="278">
        <v>5900</v>
      </c>
      <c r="L56" s="278">
        <v>29703.18</v>
      </c>
      <c r="N56" s="278">
        <v>6511</v>
      </c>
      <c r="O56" s="56"/>
      <c r="P56" s="56"/>
      <c r="Q56" s="56"/>
      <c r="R56" s="56">
        <v>1921030.3</v>
      </c>
      <c r="S56" s="100">
        <v>1327000</v>
      </c>
      <c r="U56" s="100">
        <v>1422.03</v>
      </c>
      <c r="W56" s="100">
        <v>421582.5</v>
      </c>
      <c r="Y56" s="127">
        <v>703462.5</v>
      </c>
      <c r="AB56" s="127">
        <v>524415.28</v>
      </c>
      <c r="AC56" s="127">
        <v>179338.02</v>
      </c>
      <c r="AG56" s="99">
        <f t="shared" si="1"/>
        <v>661171.34000000008</v>
      </c>
      <c r="AH56" s="63">
        <f t="shared" si="2"/>
        <v>42114.18</v>
      </c>
      <c r="AI56" s="64">
        <f t="shared" si="3"/>
        <v>619057.16</v>
      </c>
      <c r="AJ56" s="60">
        <f t="shared" si="4"/>
        <v>1750004.53</v>
      </c>
      <c r="AK56" s="59">
        <f t="shared" si="5"/>
        <v>1407215.8</v>
      </c>
      <c r="AL56" s="69">
        <f t="shared" si="6"/>
        <v>342788.73</v>
      </c>
    </row>
    <row r="57" spans="1:38" ht="15" thickBot="1" x14ac:dyDescent="0.25">
      <c r="A57" s="50" t="s">
        <v>370</v>
      </c>
      <c r="B57" s="50" t="s">
        <v>383</v>
      </c>
      <c r="C57" s="88">
        <v>2265</v>
      </c>
      <c r="D57" s="89" t="s">
        <v>742</v>
      </c>
      <c r="E57" s="56" t="s">
        <v>1852</v>
      </c>
      <c r="F57" s="126">
        <v>560543.44999999995</v>
      </c>
      <c r="G57" s="126">
        <v>28347</v>
      </c>
      <c r="H57" s="126">
        <v>22989.23</v>
      </c>
      <c r="I57" s="56">
        <v>817359.33</v>
      </c>
      <c r="J57" s="56">
        <v>238901.03</v>
      </c>
      <c r="K57" s="278">
        <v>43254.14</v>
      </c>
      <c r="L57" s="278">
        <v>25660.15</v>
      </c>
      <c r="N57" s="278">
        <v>1288</v>
      </c>
      <c r="O57" s="56"/>
      <c r="P57" s="56"/>
      <c r="Q57" s="56">
        <v>-16.75</v>
      </c>
      <c r="R57" s="56">
        <v>1915444.77</v>
      </c>
      <c r="S57" s="100">
        <v>1095296.73</v>
      </c>
      <c r="T57" s="100">
        <v>33092</v>
      </c>
      <c r="U57" s="100">
        <v>1457.55</v>
      </c>
      <c r="W57" s="100">
        <v>568415</v>
      </c>
      <c r="Y57" s="127">
        <v>728015</v>
      </c>
      <c r="AB57" s="127">
        <v>624930.81999999995</v>
      </c>
      <c r="AC57" s="127">
        <v>199215.97</v>
      </c>
      <c r="AG57" s="99">
        <f t="shared" si="1"/>
        <v>611879.67999999993</v>
      </c>
      <c r="AH57" s="63">
        <f t="shared" si="2"/>
        <v>70202.290000000008</v>
      </c>
      <c r="AI57" s="64">
        <f t="shared" si="3"/>
        <v>541677.3899999999</v>
      </c>
      <c r="AJ57" s="60">
        <f t="shared" si="4"/>
        <v>1698261.28</v>
      </c>
      <c r="AK57" s="59">
        <f t="shared" si="5"/>
        <v>1552161.7899999998</v>
      </c>
      <c r="AL57" s="69">
        <f t="shared" si="6"/>
        <v>146099.49000000022</v>
      </c>
    </row>
    <row r="58" spans="1:38" ht="15" thickBot="1" x14ac:dyDescent="0.25">
      <c r="A58" s="50" t="s">
        <v>370</v>
      </c>
      <c r="B58" s="50" t="s">
        <v>383</v>
      </c>
      <c r="C58" s="88">
        <v>1848</v>
      </c>
      <c r="D58" s="89" t="s">
        <v>743</v>
      </c>
      <c r="E58" s="56" t="s">
        <v>1853</v>
      </c>
      <c r="F58" s="126">
        <v>491718.03</v>
      </c>
      <c r="G58" s="126">
        <v>58266.5</v>
      </c>
      <c r="H58" s="126">
        <v>15602.46</v>
      </c>
      <c r="I58" s="56">
        <v>788761.36</v>
      </c>
      <c r="J58" s="56">
        <v>228027.24</v>
      </c>
      <c r="K58" s="278">
        <v>60164</v>
      </c>
      <c r="L58" s="278">
        <v>17251.599999999999</v>
      </c>
      <c r="N58" s="278">
        <v>1977</v>
      </c>
      <c r="O58" s="56"/>
      <c r="P58" s="56"/>
      <c r="Q58" s="56">
        <v>-34.880000000000003</v>
      </c>
      <c r="R58" s="56">
        <v>1650781.62</v>
      </c>
      <c r="S58" s="100">
        <v>1052911.1200000001</v>
      </c>
      <c r="T58" s="100">
        <v>20188</v>
      </c>
      <c r="U58" s="100">
        <v>1306.9100000000001</v>
      </c>
      <c r="W58" s="100">
        <v>219540</v>
      </c>
      <c r="Y58" s="127">
        <v>442380</v>
      </c>
      <c r="AB58" s="127">
        <v>404627.28</v>
      </c>
      <c r="AC58" s="127">
        <v>161150.95000000001</v>
      </c>
      <c r="AG58" s="99">
        <f t="shared" si="1"/>
        <v>565586.99</v>
      </c>
      <c r="AH58" s="63">
        <f t="shared" si="2"/>
        <v>79392.600000000006</v>
      </c>
      <c r="AI58" s="64">
        <f t="shared" si="3"/>
        <v>486194.39</v>
      </c>
      <c r="AJ58" s="60">
        <f t="shared" si="4"/>
        <v>1293946.03</v>
      </c>
      <c r="AK58" s="59">
        <f t="shared" si="5"/>
        <v>1008158.23</v>
      </c>
      <c r="AL58" s="69">
        <f t="shared" si="6"/>
        <v>285787.80000000005</v>
      </c>
    </row>
    <row r="59" spans="1:38" ht="15" thickBot="1" x14ac:dyDescent="0.25">
      <c r="A59" s="50" t="s">
        <v>370</v>
      </c>
      <c r="B59" s="50" t="s">
        <v>383</v>
      </c>
      <c r="C59" s="88">
        <v>1945</v>
      </c>
      <c r="D59" s="89" t="s">
        <v>744</v>
      </c>
      <c r="E59" s="56" t="s">
        <v>1854</v>
      </c>
      <c r="F59" s="126">
        <v>286169.49</v>
      </c>
      <c r="G59" s="126">
        <v>84126</v>
      </c>
      <c r="H59" s="126">
        <v>87002.46</v>
      </c>
      <c r="I59" s="56">
        <v>1015942.53</v>
      </c>
      <c r="J59" s="56">
        <v>200764.41</v>
      </c>
      <c r="K59" s="278">
        <v>60352</v>
      </c>
      <c r="L59" s="278">
        <v>20312.71</v>
      </c>
      <c r="N59" s="278">
        <v>1742.9</v>
      </c>
      <c r="O59" s="56"/>
      <c r="P59" s="56"/>
      <c r="Q59" s="56"/>
      <c r="R59" s="56">
        <v>2032099.69</v>
      </c>
      <c r="S59" s="100">
        <v>1126797.25</v>
      </c>
      <c r="U59" s="100">
        <v>484.95</v>
      </c>
      <c r="W59" s="100">
        <v>271057.5</v>
      </c>
      <c r="Y59" s="127">
        <v>633517.5</v>
      </c>
      <c r="AB59" s="127">
        <v>313794.92</v>
      </c>
      <c r="AC59" s="127">
        <v>174148.57</v>
      </c>
      <c r="AF59" s="127">
        <v>4700</v>
      </c>
      <c r="AG59" s="99">
        <f t="shared" si="1"/>
        <v>457297.95</v>
      </c>
      <c r="AH59" s="63">
        <f t="shared" si="2"/>
        <v>82407.609999999986</v>
      </c>
      <c r="AI59" s="64">
        <f t="shared" si="3"/>
        <v>374890.34</v>
      </c>
      <c r="AJ59" s="60">
        <f t="shared" si="4"/>
        <v>1398339.7</v>
      </c>
      <c r="AK59" s="59">
        <f t="shared" si="5"/>
        <v>1126160.99</v>
      </c>
      <c r="AL59" s="69">
        <f t="shared" si="6"/>
        <v>272178.70999999996</v>
      </c>
    </row>
    <row r="60" spans="1:38" ht="15" thickBot="1" x14ac:dyDescent="0.25">
      <c r="A60" s="50" t="s">
        <v>370</v>
      </c>
      <c r="B60" s="50" t="s">
        <v>383</v>
      </c>
      <c r="C60" s="88">
        <v>4776</v>
      </c>
      <c r="D60" s="89" t="s">
        <v>745</v>
      </c>
      <c r="E60" s="56" t="s">
        <v>1855</v>
      </c>
      <c r="F60" s="126">
        <v>413521.03</v>
      </c>
      <c r="G60" s="126">
        <v>189048.5</v>
      </c>
      <c r="H60" s="126">
        <v>64160</v>
      </c>
      <c r="I60" s="56">
        <v>1581062.92</v>
      </c>
      <c r="J60" s="56">
        <v>203737.04</v>
      </c>
      <c r="K60" s="278">
        <v>22865</v>
      </c>
      <c r="L60" s="278">
        <v>34507.43</v>
      </c>
      <c r="N60" s="278">
        <v>7073.09</v>
      </c>
      <c r="O60" s="56"/>
      <c r="P60" s="56"/>
      <c r="Q60" s="56">
        <v>-5033.16</v>
      </c>
      <c r="R60" s="56">
        <v>1174038.5</v>
      </c>
      <c r="S60" s="100">
        <v>1847658.48</v>
      </c>
      <c r="T60" s="100">
        <v>68280</v>
      </c>
      <c r="U60" s="100">
        <v>807.2</v>
      </c>
      <c r="W60" s="100">
        <v>375007.5</v>
      </c>
      <c r="Y60" s="127">
        <v>807457.5</v>
      </c>
      <c r="AA60" s="127">
        <v>8764</v>
      </c>
      <c r="AB60" s="127">
        <v>689647.71</v>
      </c>
      <c r="AC60" s="127">
        <v>192281.73</v>
      </c>
      <c r="AG60" s="99">
        <f t="shared" si="1"/>
        <v>666729.53</v>
      </c>
      <c r="AH60" s="63">
        <f t="shared" si="2"/>
        <v>64445.520000000004</v>
      </c>
      <c r="AI60" s="64">
        <f t="shared" si="3"/>
        <v>602284.01</v>
      </c>
      <c r="AJ60" s="60">
        <f t="shared" si="4"/>
        <v>2291753.1799999997</v>
      </c>
      <c r="AK60" s="59">
        <f t="shared" si="5"/>
        <v>1698150.94</v>
      </c>
      <c r="AL60" s="69">
        <f t="shared" si="6"/>
        <v>593602.23999999976</v>
      </c>
    </row>
    <row r="61" spans="1:38" ht="15" thickBot="1" x14ac:dyDescent="0.25">
      <c r="A61" s="50" t="s">
        <v>370</v>
      </c>
      <c r="B61" s="50" t="s">
        <v>383</v>
      </c>
      <c r="C61" s="88">
        <v>5154</v>
      </c>
      <c r="D61" s="89" t="s">
        <v>746</v>
      </c>
      <c r="E61" s="56" t="s">
        <v>1856</v>
      </c>
      <c r="F61" s="126">
        <v>1184970.43</v>
      </c>
      <c r="G61" s="126">
        <v>508523.5</v>
      </c>
      <c r="H61" s="126">
        <v>48053.63</v>
      </c>
      <c r="I61" s="56">
        <v>1157068.3899999999</v>
      </c>
      <c r="J61" s="56">
        <v>683833.81</v>
      </c>
      <c r="K61" s="278">
        <v>15700</v>
      </c>
      <c r="L61" s="278">
        <v>80769.73</v>
      </c>
      <c r="N61" s="278">
        <v>7867.18</v>
      </c>
      <c r="O61" s="56"/>
      <c r="P61" s="56"/>
      <c r="Q61" s="56"/>
      <c r="R61" s="56">
        <v>3795531.45</v>
      </c>
      <c r="S61" s="100">
        <v>2457039.58</v>
      </c>
      <c r="T61" s="100">
        <v>164120</v>
      </c>
      <c r="U61" s="100">
        <v>2937.53</v>
      </c>
      <c r="W61" s="100">
        <v>465297.5</v>
      </c>
      <c r="Y61" s="127">
        <v>1029187.5</v>
      </c>
      <c r="AB61" s="127">
        <v>736241.26</v>
      </c>
      <c r="AC61" s="127">
        <v>285820.01</v>
      </c>
      <c r="AF61" s="127">
        <v>20500</v>
      </c>
      <c r="AG61" s="99">
        <f t="shared" si="1"/>
        <v>1741547.5599999998</v>
      </c>
      <c r="AH61" s="63">
        <f t="shared" si="2"/>
        <v>104336.91</v>
      </c>
      <c r="AI61" s="64">
        <f t="shared" si="3"/>
        <v>1637210.65</v>
      </c>
      <c r="AJ61" s="60">
        <f t="shared" si="4"/>
        <v>3089394.61</v>
      </c>
      <c r="AK61" s="59">
        <f t="shared" si="5"/>
        <v>2071748.77</v>
      </c>
      <c r="AL61" s="69">
        <f t="shared" si="6"/>
        <v>1017645.8399999999</v>
      </c>
    </row>
    <row r="62" spans="1:38" ht="15" thickBot="1" x14ac:dyDescent="0.25">
      <c r="A62" s="50" t="s">
        <v>370</v>
      </c>
      <c r="B62" s="50" t="s">
        <v>383</v>
      </c>
      <c r="C62" s="88">
        <v>3300</v>
      </c>
      <c r="D62" s="89" t="s">
        <v>747</v>
      </c>
      <c r="E62" s="56" t="s">
        <v>1857</v>
      </c>
      <c r="F62" s="126">
        <v>303065.92</v>
      </c>
      <c r="G62" s="126">
        <v>165273</v>
      </c>
      <c r="H62" s="126">
        <v>28633.85</v>
      </c>
      <c r="I62" s="56">
        <v>604153.84</v>
      </c>
      <c r="J62" s="56">
        <v>220710.9</v>
      </c>
      <c r="K62" s="278">
        <v>26426</v>
      </c>
      <c r="L62" s="278">
        <v>29148.43</v>
      </c>
      <c r="N62" s="278">
        <v>7268</v>
      </c>
      <c r="O62" s="56"/>
      <c r="P62" s="56"/>
      <c r="Q62" s="56">
        <v>-2736</v>
      </c>
      <c r="R62" s="56">
        <v>1606269.64</v>
      </c>
      <c r="S62" s="100">
        <v>1257629.6200000001</v>
      </c>
      <c r="U62" s="100">
        <v>455.6</v>
      </c>
      <c r="W62" s="100">
        <v>317327</v>
      </c>
      <c r="X62" s="100">
        <v>20000</v>
      </c>
      <c r="Y62" s="127">
        <v>591677</v>
      </c>
      <c r="AB62" s="127">
        <v>592750.39</v>
      </c>
      <c r="AC62" s="127">
        <v>176935.3</v>
      </c>
      <c r="AG62" s="99">
        <f t="shared" si="1"/>
        <v>496972.76999999996</v>
      </c>
      <c r="AH62" s="63">
        <f t="shared" si="2"/>
        <v>62842.43</v>
      </c>
      <c r="AI62" s="64">
        <f t="shared" si="3"/>
        <v>434130.33999999997</v>
      </c>
      <c r="AJ62" s="60">
        <f t="shared" si="4"/>
        <v>1595412.2200000002</v>
      </c>
      <c r="AK62" s="59">
        <f t="shared" si="5"/>
        <v>1361362.6900000002</v>
      </c>
      <c r="AL62" s="69">
        <f t="shared" si="6"/>
        <v>234049.53000000003</v>
      </c>
    </row>
    <row r="63" spans="1:38" ht="15" thickBot="1" x14ac:dyDescent="0.25">
      <c r="A63" s="50" t="s">
        <v>370</v>
      </c>
      <c r="B63" s="50" t="s">
        <v>383</v>
      </c>
      <c r="C63" s="88">
        <v>2046</v>
      </c>
      <c r="D63" s="89" t="s">
        <v>748</v>
      </c>
      <c r="E63" s="56" t="s">
        <v>1858</v>
      </c>
      <c r="F63" s="126">
        <v>442185.42</v>
      </c>
      <c r="G63" s="126">
        <v>210884</v>
      </c>
      <c r="H63" s="126">
        <v>29721.72</v>
      </c>
      <c r="I63" s="56">
        <v>537521.6</v>
      </c>
      <c r="J63" s="56">
        <v>159366.53</v>
      </c>
      <c r="K63" s="278">
        <v>12000</v>
      </c>
      <c r="L63" s="278">
        <v>27488.31</v>
      </c>
      <c r="N63" s="278">
        <v>11643.32</v>
      </c>
      <c r="O63" s="56"/>
      <c r="P63" s="56"/>
      <c r="Q63" s="56"/>
      <c r="R63" s="56">
        <v>2640334.33</v>
      </c>
      <c r="S63" s="100">
        <v>1113086.6399999999</v>
      </c>
      <c r="U63" s="100">
        <v>1022.46</v>
      </c>
      <c r="W63" s="100">
        <v>410812.5</v>
      </c>
      <c r="Y63" s="127">
        <v>410812.5</v>
      </c>
      <c r="AA63" s="127">
        <v>800</v>
      </c>
      <c r="AB63" s="127">
        <v>521801.9</v>
      </c>
      <c r="AC63" s="127">
        <v>91034.22</v>
      </c>
      <c r="AG63" s="99">
        <f t="shared" si="1"/>
        <v>682791.1399999999</v>
      </c>
      <c r="AH63" s="63">
        <f t="shared" si="2"/>
        <v>51131.63</v>
      </c>
      <c r="AI63" s="64">
        <f t="shared" si="3"/>
        <v>631659.50999999989</v>
      </c>
      <c r="AJ63" s="60">
        <f t="shared" si="4"/>
        <v>1524921.5999999999</v>
      </c>
      <c r="AK63" s="59">
        <f t="shared" si="5"/>
        <v>1024448.62</v>
      </c>
      <c r="AL63" s="69">
        <f t="shared" si="6"/>
        <v>500472.97999999986</v>
      </c>
    </row>
    <row r="64" spans="1:38" ht="15" thickBot="1" x14ac:dyDescent="0.25">
      <c r="A64" s="50" t="s">
        <v>370</v>
      </c>
      <c r="B64" s="50" t="s">
        <v>383</v>
      </c>
      <c r="C64" s="88">
        <v>1475</v>
      </c>
      <c r="D64" s="89" t="s">
        <v>749</v>
      </c>
      <c r="E64" s="56" t="s">
        <v>1920</v>
      </c>
      <c r="F64" s="126">
        <v>378664.98</v>
      </c>
      <c r="G64" s="126">
        <v>47720</v>
      </c>
      <c r="H64" s="126">
        <v>21954.73</v>
      </c>
      <c r="I64" s="56">
        <v>1747138.04</v>
      </c>
      <c r="J64" s="56">
        <v>199889.26</v>
      </c>
      <c r="K64" s="278">
        <v>96900</v>
      </c>
      <c r="L64" s="278">
        <v>18188.88</v>
      </c>
      <c r="N64" s="278">
        <v>2288</v>
      </c>
      <c r="O64" s="56"/>
      <c r="P64" s="56"/>
      <c r="Q64" s="56"/>
      <c r="R64" s="56">
        <v>2029021.21</v>
      </c>
      <c r="S64" s="100">
        <v>672918.31</v>
      </c>
      <c r="U64" s="100">
        <v>747.95</v>
      </c>
      <c r="W64" s="100">
        <v>246067.5</v>
      </c>
      <c r="Y64" s="127">
        <v>246067.5</v>
      </c>
      <c r="AB64" s="127">
        <v>438301.11</v>
      </c>
      <c r="AC64" s="127">
        <v>197033.45</v>
      </c>
      <c r="AG64" s="99">
        <f t="shared" si="1"/>
        <v>448339.70999999996</v>
      </c>
      <c r="AH64" s="63">
        <f t="shared" si="2"/>
        <v>117376.88</v>
      </c>
      <c r="AI64" s="64">
        <f t="shared" si="3"/>
        <v>330962.82999999996</v>
      </c>
      <c r="AJ64" s="60">
        <f t="shared" si="4"/>
        <v>919733.76000000001</v>
      </c>
      <c r="AK64" s="59">
        <f t="shared" si="5"/>
        <v>881402.06</v>
      </c>
      <c r="AL64" s="69">
        <f t="shared" si="6"/>
        <v>38331.699999999953</v>
      </c>
    </row>
    <row r="65" spans="1:38" ht="15" thickBot="1" x14ac:dyDescent="0.25">
      <c r="A65" s="50" t="s">
        <v>386</v>
      </c>
      <c r="B65" s="50" t="s">
        <v>387</v>
      </c>
      <c r="C65" s="88">
        <v>1295</v>
      </c>
      <c r="D65" s="89" t="s">
        <v>750</v>
      </c>
      <c r="E65" s="56" t="s">
        <v>1859</v>
      </c>
      <c r="F65" s="126">
        <v>508736.43</v>
      </c>
      <c r="G65" s="126">
        <v>30000</v>
      </c>
      <c r="H65" s="126">
        <v>48062.239999999998</v>
      </c>
      <c r="I65" s="56">
        <v>2478765.75</v>
      </c>
      <c r="J65" s="56">
        <v>2416.8200000000002</v>
      </c>
      <c r="K65" s="278">
        <v>13005</v>
      </c>
      <c r="L65" s="278">
        <v>22800</v>
      </c>
      <c r="O65" s="56"/>
      <c r="P65" s="56"/>
      <c r="Q65" s="56">
        <v>6224.94</v>
      </c>
      <c r="R65" s="56">
        <v>849648.43</v>
      </c>
      <c r="S65" s="100">
        <v>806592.64</v>
      </c>
      <c r="T65" s="100">
        <v>30100</v>
      </c>
      <c r="U65" s="100">
        <v>847.23</v>
      </c>
      <c r="W65" s="100">
        <v>1000503</v>
      </c>
      <c r="X65" s="100">
        <v>59040</v>
      </c>
      <c r="Y65" s="127">
        <v>1312303</v>
      </c>
      <c r="AB65" s="127">
        <v>372043.94</v>
      </c>
      <c r="AC65" s="127">
        <v>113324.35</v>
      </c>
      <c r="AG65" s="99">
        <f t="shared" si="1"/>
        <v>586798.66999999993</v>
      </c>
      <c r="AH65" s="63">
        <f t="shared" si="2"/>
        <v>35805</v>
      </c>
      <c r="AI65" s="64">
        <f t="shared" si="3"/>
        <v>550993.66999999993</v>
      </c>
      <c r="AJ65" s="60">
        <f t="shared" si="4"/>
        <v>1897082.87</v>
      </c>
      <c r="AK65" s="59">
        <f t="shared" si="5"/>
        <v>1797671.29</v>
      </c>
      <c r="AL65" s="69">
        <f t="shared" si="6"/>
        <v>99411.580000000075</v>
      </c>
    </row>
    <row r="66" spans="1:38" ht="15" thickBot="1" x14ac:dyDescent="0.25">
      <c r="A66" s="50" t="s">
        <v>386</v>
      </c>
      <c r="B66" s="50" t="s">
        <v>387</v>
      </c>
      <c r="C66" s="88">
        <v>1368</v>
      </c>
      <c r="D66" s="89" t="s">
        <v>751</v>
      </c>
      <c r="E66" s="56" t="s">
        <v>1860</v>
      </c>
      <c r="F66" s="126">
        <v>659265.18000000005</v>
      </c>
      <c r="G66" s="126">
        <v>0</v>
      </c>
      <c r="H66" s="126">
        <v>18223.439999999999</v>
      </c>
      <c r="I66" s="56">
        <v>743060.07</v>
      </c>
      <c r="J66" s="56">
        <v>49834.66</v>
      </c>
      <c r="N66" s="278">
        <v>0</v>
      </c>
      <c r="O66" s="56"/>
      <c r="P66" s="56"/>
      <c r="Q66" s="56">
        <v>-32976.04</v>
      </c>
      <c r="R66" s="56">
        <v>2366925.61</v>
      </c>
      <c r="S66" s="100">
        <v>646115.04</v>
      </c>
      <c r="T66" s="100">
        <v>107260</v>
      </c>
      <c r="U66" s="100">
        <v>2104.4899999999998</v>
      </c>
      <c r="W66" s="100">
        <v>886189.5</v>
      </c>
      <c r="X66" s="100">
        <v>13540</v>
      </c>
      <c r="Y66" s="127">
        <v>899689.5</v>
      </c>
      <c r="AB66" s="127">
        <v>335868.57</v>
      </c>
      <c r="AC66" s="127">
        <v>150766.67000000001</v>
      </c>
      <c r="AG66" s="99">
        <f t="shared" si="1"/>
        <v>677488.62</v>
      </c>
      <c r="AH66" s="63">
        <f t="shared" si="2"/>
        <v>0</v>
      </c>
      <c r="AI66" s="64">
        <f t="shared" si="3"/>
        <v>677488.62</v>
      </c>
      <c r="AJ66" s="60">
        <f t="shared" si="4"/>
        <v>1655209.03</v>
      </c>
      <c r="AK66" s="59">
        <f t="shared" si="5"/>
        <v>1386324.74</v>
      </c>
      <c r="AL66" s="69">
        <f t="shared" si="6"/>
        <v>268884.29000000004</v>
      </c>
    </row>
    <row r="67" spans="1:38" ht="15" thickBot="1" x14ac:dyDescent="0.25">
      <c r="A67" s="50" t="s">
        <v>386</v>
      </c>
      <c r="B67" s="50" t="s">
        <v>387</v>
      </c>
      <c r="C67" s="88">
        <v>2588</v>
      </c>
      <c r="D67" s="89" t="s">
        <v>752</v>
      </c>
      <c r="E67" s="56" t="s">
        <v>1861</v>
      </c>
      <c r="F67" s="126">
        <v>504005.71</v>
      </c>
      <c r="G67" s="126">
        <v>0</v>
      </c>
      <c r="H67" s="126">
        <v>64859.02</v>
      </c>
      <c r="I67" s="56">
        <v>718726.91</v>
      </c>
      <c r="J67" s="56">
        <v>68892.990000000005</v>
      </c>
      <c r="K67" s="278">
        <v>9850</v>
      </c>
      <c r="L67" s="278">
        <v>36615.5</v>
      </c>
      <c r="N67" s="278">
        <v>0</v>
      </c>
      <c r="O67" s="56"/>
      <c r="P67" s="56"/>
      <c r="Q67" s="56">
        <v>-16759.05</v>
      </c>
      <c r="R67" s="56">
        <v>1982889.72</v>
      </c>
      <c r="S67" s="100">
        <v>768190.68</v>
      </c>
      <c r="T67" s="100">
        <v>28625</v>
      </c>
      <c r="U67" s="100">
        <v>1004.4</v>
      </c>
      <c r="W67" s="100">
        <v>856993.5</v>
      </c>
      <c r="X67" s="100">
        <v>13500</v>
      </c>
      <c r="Y67" s="127">
        <v>1118227.5</v>
      </c>
      <c r="AB67" s="127">
        <v>503601.8</v>
      </c>
      <c r="AC67" s="127">
        <v>122377.68</v>
      </c>
      <c r="AG67" s="99">
        <f t="shared" si="1"/>
        <v>568864.73</v>
      </c>
      <c r="AH67" s="63">
        <f t="shared" si="2"/>
        <v>46465.5</v>
      </c>
      <c r="AI67" s="64">
        <f t="shared" si="3"/>
        <v>522399.23</v>
      </c>
      <c r="AJ67" s="60">
        <f t="shared" si="4"/>
        <v>1668313.58</v>
      </c>
      <c r="AK67" s="59">
        <f t="shared" si="5"/>
        <v>1744206.98</v>
      </c>
      <c r="AL67" s="69">
        <f t="shared" si="6"/>
        <v>-75893.399999999907</v>
      </c>
    </row>
    <row r="68" spans="1:38" ht="15" thickBot="1" x14ac:dyDescent="0.25">
      <c r="A68" s="50" t="s">
        <v>386</v>
      </c>
      <c r="B68" s="50" t="s">
        <v>387</v>
      </c>
      <c r="C68" s="88">
        <v>1190</v>
      </c>
      <c r="D68" s="89" t="s">
        <v>753</v>
      </c>
      <c r="E68" s="56" t="s">
        <v>1862</v>
      </c>
      <c r="F68" s="126">
        <v>458333.3</v>
      </c>
      <c r="G68" s="126">
        <v>0</v>
      </c>
      <c r="H68" s="126">
        <v>58325.15</v>
      </c>
      <c r="I68" s="56">
        <v>892939.8</v>
      </c>
      <c r="J68" s="56">
        <v>59737.63</v>
      </c>
      <c r="K68" s="278">
        <v>12569</v>
      </c>
      <c r="L68" s="278">
        <v>14781.3</v>
      </c>
      <c r="N68" s="278">
        <v>0</v>
      </c>
      <c r="O68" s="56"/>
      <c r="P68" s="56"/>
      <c r="Q68" s="56">
        <v>6742.26</v>
      </c>
      <c r="R68" s="56">
        <v>2283492.7400000002</v>
      </c>
      <c r="S68" s="100">
        <v>650533.69999999995</v>
      </c>
      <c r="U68" s="100">
        <v>1084.47</v>
      </c>
      <c r="W68" s="100">
        <v>1058086.5</v>
      </c>
      <c r="X68" s="100">
        <v>13520</v>
      </c>
      <c r="Y68" s="127">
        <v>1220088.5</v>
      </c>
      <c r="AB68" s="127">
        <v>391362.04</v>
      </c>
      <c r="AC68" s="127">
        <v>176483.84</v>
      </c>
      <c r="AG68" s="99">
        <f t="shared" si="1"/>
        <v>516658.45</v>
      </c>
      <c r="AH68" s="63">
        <f t="shared" si="2"/>
        <v>27350.3</v>
      </c>
      <c r="AI68" s="64">
        <f t="shared" si="3"/>
        <v>489308.15</v>
      </c>
      <c r="AJ68" s="60">
        <f t="shared" si="4"/>
        <v>1723224.67</v>
      </c>
      <c r="AK68" s="59">
        <f t="shared" si="5"/>
        <v>1787934.3800000001</v>
      </c>
      <c r="AL68" s="69">
        <f t="shared" si="6"/>
        <v>-64709.710000000196</v>
      </c>
    </row>
    <row r="69" spans="1:38" ht="15" thickBot="1" x14ac:dyDescent="0.25">
      <c r="A69" s="50" t="s">
        <v>386</v>
      </c>
      <c r="B69" s="50" t="s">
        <v>387</v>
      </c>
      <c r="C69" s="88">
        <v>897</v>
      </c>
      <c r="D69" s="89" t="s">
        <v>754</v>
      </c>
      <c r="E69" s="56" t="s">
        <v>1917</v>
      </c>
      <c r="F69" s="126">
        <v>368136.92</v>
      </c>
      <c r="G69" s="126">
        <v>0</v>
      </c>
      <c r="H69" s="126">
        <v>12177.4</v>
      </c>
      <c r="I69" s="56">
        <v>705519.96</v>
      </c>
      <c r="J69" s="56">
        <v>95824.28</v>
      </c>
      <c r="K69" s="278">
        <v>39342</v>
      </c>
      <c r="L69" s="278">
        <v>15700.34</v>
      </c>
      <c r="O69" s="56"/>
      <c r="P69" s="56"/>
      <c r="Q69" s="56">
        <v>-27179.32</v>
      </c>
      <c r="R69" s="56">
        <v>355552.49</v>
      </c>
      <c r="S69" s="100">
        <v>490085.08</v>
      </c>
      <c r="U69" s="100">
        <v>713.05</v>
      </c>
      <c r="W69" s="100">
        <v>391653</v>
      </c>
      <c r="Y69" s="127">
        <v>447113</v>
      </c>
      <c r="AB69" s="127">
        <v>333315.59999999998</v>
      </c>
      <c r="AC69" s="127">
        <v>114933.32</v>
      </c>
      <c r="AG69" s="99">
        <f t="shared" ref="AG69:AG130" si="7">SUM(F69:H69)</f>
        <v>380314.32</v>
      </c>
      <c r="AH69" s="63">
        <f t="shared" ref="AH69:AH130" si="8">SUM(K69:N69)</f>
        <v>55042.34</v>
      </c>
      <c r="AI69" s="64">
        <f t="shared" ref="AI69:AI130" si="9">AG69-AH69</f>
        <v>325271.98</v>
      </c>
      <c r="AJ69" s="60">
        <f t="shared" ref="AJ69:AJ130" si="10">SUM(S69:X69)</f>
        <v>882451.13</v>
      </c>
      <c r="AK69" s="59">
        <f t="shared" ref="AK69:AK130" si="11">SUM(Y69:AF69)</f>
        <v>895361.91999999993</v>
      </c>
      <c r="AL69" s="69">
        <f t="shared" ref="AL69:AL130" si="12">AJ69-AK69</f>
        <v>-12910.789999999921</v>
      </c>
    </row>
    <row r="70" spans="1:38" ht="15" thickBot="1" x14ac:dyDescent="0.25">
      <c r="A70" s="50" t="s">
        <v>390</v>
      </c>
      <c r="B70" s="50" t="s">
        <v>391</v>
      </c>
      <c r="C70" s="88">
        <v>2172</v>
      </c>
      <c r="D70" s="89" t="s">
        <v>755</v>
      </c>
      <c r="E70" s="56" t="s">
        <v>1863</v>
      </c>
      <c r="F70" s="126">
        <v>264735.53999999998</v>
      </c>
      <c r="G70" s="126">
        <v>0</v>
      </c>
      <c r="H70" s="126">
        <v>32759.97</v>
      </c>
      <c r="I70" s="56">
        <v>163545.45000000001</v>
      </c>
      <c r="J70" s="56">
        <v>246727.2</v>
      </c>
      <c r="K70" s="278">
        <v>50000</v>
      </c>
      <c r="L70" s="278">
        <v>10829.9</v>
      </c>
      <c r="M70" s="278">
        <v>53760</v>
      </c>
      <c r="N70" s="278">
        <v>656.42</v>
      </c>
      <c r="O70" s="56"/>
      <c r="P70" s="56"/>
      <c r="Q70" s="56">
        <v>203893.49</v>
      </c>
      <c r="R70" s="56">
        <v>547255.34</v>
      </c>
      <c r="S70" s="100">
        <v>896449.68</v>
      </c>
      <c r="U70" s="100">
        <v>198.18</v>
      </c>
      <c r="W70" s="100">
        <v>689223</v>
      </c>
      <c r="X70" s="100">
        <v>118315</v>
      </c>
      <c r="Y70" s="127">
        <v>896763</v>
      </c>
      <c r="AB70" s="127">
        <v>683152</v>
      </c>
      <c r="AC70" s="127">
        <v>81527.06</v>
      </c>
      <c r="AG70" s="99">
        <f t="shared" si="7"/>
        <v>297495.51</v>
      </c>
      <c r="AH70" s="63">
        <f t="shared" si="8"/>
        <v>115246.31999999999</v>
      </c>
      <c r="AI70" s="64">
        <f t="shared" si="9"/>
        <v>182249.19</v>
      </c>
      <c r="AJ70" s="60">
        <f t="shared" si="10"/>
        <v>1704185.86</v>
      </c>
      <c r="AK70" s="59">
        <f t="shared" si="11"/>
        <v>1661442.06</v>
      </c>
      <c r="AL70" s="69">
        <f t="shared" si="12"/>
        <v>42743.800000000047</v>
      </c>
    </row>
    <row r="71" spans="1:38" ht="15" thickBot="1" x14ac:dyDescent="0.25">
      <c r="A71" s="50" t="s">
        <v>390</v>
      </c>
      <c r="B71" s="50" t="s">
        <v>391</v>
      </c>
      <c r="C71" s="88">
        <v>3964</v>
      </c>
      <c r="D71" s="89" t="s">
        <v>756</v>
      </c>
      <c r="E71" s="56" t="s">
        <v>1864</v>
      </c>
      <c r="F71" s="126">
        <v>821591.26</v>
      </c>
      <c r="G71" s="126">
        <v>0</v>
      </c>
      <c r="H71" s="126">
        <v>52198.97</v>
      </c>
      <c r="I71" s="56">
        <v>435191.59</v>
      </c>
      <c r="J71" s="56">
        <v>179660.89</v>
      </c>
      <c r="L71" s="278">
        <v>39536.31</v>
      </c>
      <c r="N71" s="278">
        <v>1245.94</v>
      </c>
      <c r="O71" s="56"/>
      <c r="P71" s="56"/>
      <c r="Q71" s="56">
        <v>312255</v>
      </c>
      <c r="R71" s="56">
        <v>2767861</v>
      </c>
      <c r="S71" s="100">
        <v>1713143.53</v>
      </c>
      <c r="U71" s="100">
        <v>880.58</v>
      </c>
      <c r="W71" s="100">
        <v>1008942.29</v>
      </c>
      <c r="X71" s="100">
        <v>28115</v>
      </c>
      <c r="Y71" s="127">
        <v>1577642.29</v>
      </c>
      <c r="AB71" s="127">
        <v>582131.44999999995</v>
      </c>
      <c r="AC71" s="127">
        <v>190528.41</v>
      </c>
      <c r="AF71" s="127">
        <v>20930</v>
      </c>
      <c r="AG71" s="99">
        <f t="shared" si="7"/>
        <v>873790.23</v>
      </c>
      <c r="AH71" s="63">
        <f t="shared" si="8"/>
        <v>40782.25</v>
      </c>
      <c r="AI71" s="64">
        <f t="shared" si="9"/>
        <v>833007.98</v>
      </c>
      <c r="AJ71" s="60">
        <f t="shared" si="10"/>
        <v>2751081.4000000004</v>
      </c>
      <c r="AK71" s="59">
        <f t="shared" si="11"/>
        <v>2371232.1500000004</v>
      </c>
      <c r="AL71" s="69">
        <f t="shared" si="12"/>
        <v>379849.25</v>
      </c>
    </row>
    <row r="72" spans="1:38" ht="15" thickBot="1" x14ac:dyDescent="0.25">
      <c r="A72" s="50" t="s">
        <v>390</v>
      </c>
      <c r="B72" s="50" t="s">
        <v>391</v>
      </c>
      <c r="C72" s="88">
        <v>1537</v>
      </c>
      <c r="D72" s="89" t="s">
        <v>757</v>
      </c>
      <c r="E72" s="56" t="s">
        <v>1865</v>
      </c>
      <c r="F72" s="126">
        <v>144881.32999999999</v>
      </c>
      <c r="G72" s="126">
        <v>30000</v>
      </c>
      <c r="H72" s="126">
        <v>27201.68</v>
      </c>
      <c r="I72" s="56">
        <v>70361.490000000005</v>
      </c>
      <c r="J72" s="56">
        <v>196314.19</v>
      </c>
      <c r="K72" s="278">
        <v>7650</v>
      </c>
      <c r="L72" s="278">
        <v>17748</v>
      </c>
      <c r="N72" s="278">
        <v>187.65</v>
      </c>
      <c r="O72" s="56"/>
      <c r="P72" s="56"/>
      <c r="Q72" s="56">
        <v>93755.12</v>
      </c>
      <c r="R72" s="56">
        <v>432862.99</v>
      </c>
      <c r="S72" s="100">
        <v>561475.01</v>
      </c>
      <c r="U72" s="100">
        <v>241.32</v>
      </c>
      <c r="W72" s="100">
        <v>784119</v>
      </c>
      <c r="X72" s="100">
        <v>90115</v>
      </c>
      <c r="Y72" s="127">
        <v>793119</v>
      </c>
      <c r="AB72" s="127">
        <v>458764.64</v>
      </c>
      <c r="AC72" s="127">
        <v>75067.95</v>
      </c>
      <c r="AG72" s="99">
        <f t="shared" si="7"/>
        <v>202083.00999999998</v>
      </c>
      <c r="AH72" s="63">
        <f t="shared" si="8"/>
        <v>25585.65</v>
      </c>
      <c r="AI72" s="64">
        <f t="shared" si="9"/>
        <v>176497.36</v>
      </c>
      <c r="AJ72" s="60">
        <f t="shared" si="10"/>
        <v>1435950.33</v>
      </c>
      <c r="AK72" s="59">
        <f t="shared" si="11"/>
        <v>1326951.5900000001</v>
      </c>
      <c r="AL72" s="69">
        <f t="shared" si="12"/>
        <v>108998.73999999999</v>
      </c>
    </row>
    <row r="73" spans="1:38" ht="15" thickBot="1" x14ac:dyDescent="0.25">
      <c r="A73" s="50" t="s">
        <v>390</v>
      </c>
      <c r="B73" s="50" t="s">
        <v>391</v>
      </c>
      <c r="C73" s="88">
        <v>1440</v>
      </c>
      <c r="D73" s="89" t="s">
        <v>758</v>
      </c>
      <c r="E73" s="56" t="s">
        <v>1866</v>
      </c>
      <c r="F73" s="126">
        <v>233886.82</v>
      </c>
      <c r="G73" s="126">
        <v>0</v>
      </c>
      <c r="H73" s="126">
        <v>25336.78</v>
      </c>
      <c r="I73" s="56">
        <v>418990</v>
      </c>
      <c r="J73" s="56">
        <v>120917.69</v>
      </c>
      <c r="K73" s="278">
        <v>0</v>
      </c>
      <c r="N73" s="278">
        <v>22.43</v>
      </c>
      <c r="O73" s="56"/>
      <c r="P73" s="56"/>
      <c r="Q73" s="56">
        <v>45320</v>
      </c>
      <c r="R73" s="56">
        <v>923490.75</v>
      </c>
      <c r="S73" s="100">
        <v>669097.84</v>
      </c>
      <c r="T73" s="100">
        <v>29022</v>
      </c>
      <c r="U73" s="100">
        <v>325.88</v>
      </c>
      <c r="W73" s="100">
        <v>888010</v>
      </c>
      <c r="X73" s="100">
        <v>197255</v>
      </c>
      <c r="Y73" s="127">
        <v>1140680</v>
      </c>
      <c r="AB73" s="127">
        <v>417635.03</v>
      </c>
      <c r="AC73" s="127">
        <v>93389.96</v>
      </c>
      <c r="AG73" s="99">
        <f t="shared" si="7"/>
        <v>259223.6</v>
      </c>
      <c r="AH73" s="63">
        <f t="shared" si="8"/>
        <v>22.43</v>
      </c>
      <c r="AI73" s="64">
        <f t="shared" si="9"/>
        <v>259201.17</v>
      </c>
      <c r="AJ73" s="60">
        <f t="shared" si="10"/>
        <v>1783710.72</v>
      </c>
      <c r="AK73" s="59">
        <f t="shared" si="11"/>
        <v>1651704.99</v>
      </c>
      <c r="AL73" s="69">
        <f t="shared" si="12"/>
        <v>132005.72999999998</v>
      </c>
    </row>
    <row r="74" spans="1:38" ht="15" thickBot="1" x14ac:dyDescent="0.25">
      <c r="A74" s="50" t="s">
        <v>390</v>
      </c>
      <c r="B74" s="50" t="s">
        <v>391</v>
      </c>
      <c r="C74" s="88">
        <v>1880</v>
      </c>
      <c r="D74" s="89" t="s">
        <v>759</v>
      </c>
      <c r="E74" s="56" t="s">
        <v>1867</v>
      </c>
      <c r="F74" s="126">
        <v>182900.98</v>
      </c>
      <c r="G74" s="126">
        <v>0</v>
      </c>
      <c r="H74" s="126">
        <v>17628.61</v>
      </c>
      <c r="I74" s="56">
        <v>113084.18</v>
      </c>
      <c r="J74" s="56">
        <v>131390.78</v>
      </c>
      <c r="K74" s="278">
        <v>0</v>
      </c>
      <c r="N74" s="278">
        <v>210.28</v>
      </c>
      <c r="O74" s="56"/>
      <c r="P74" s="56"/>
      <c r="Q74" s="56">
        <v>70640.83</v>
      </c>
      <c r="R74" s="56">
        <v>599181.84</v>
      </c>
      <c r="S74" s="100">
        <v>837773.19</v>
      </c>
      <c r="U74" s="100">
        <v>342.26</v>
      </c>
      <c r="W74" s="100">
        <v>713757.7</v>
      </c>
      <c r="X74" s="100">
        <v>27720</v>
      </c>
      <c r="Y74" s="127">
        <v>930557.7</v>
      </c>
      <c r="Z74" s="127">
        <v>1504</v>
      </c>
      <c r="AA74" s="127">
        <v>3248</v>
      </c>
      <c r="AB74" s="127">
        <v>434672.68</v>
      </c>
      <c r="AC74" s="127">
        <v>62415.49</v>
      </c>
      <c r="AD74" s="127">
        <v>30116</v>
      </c>
      <c r="AG74" s="99">
        <f t="shared" si="7"/>
        <v>200529.59000000003</v>
      </c>
      <c r="AH74" s="63">
        <f t="shared" si="8"/>
        <v>210.28</v>
      </c>
      <c r="AI74" s="64">
        <f t="shared" si="9"/>
        <v>200319.31000000003</v>
      </c>
      <c r="AJ74" s="60">
        <f t="shared" si="10"/>
        <v>1579593.15</v>
      </c>
      <c r="AK74" s="59">
        <f t="shared" si="11"/>
        <v>1462513.8699999999</v>
      </c>
      <c r="AL74" s="69">
        <f t="shared" si="12"/>
        <v>117079.28000000003</v>
      </c>
    </row>
    <row r="75" spans="1:38" ht="15" thickBot="1" x14ac:dyDescent="0.25">
      <c r="A75" s="50" t="s">
        <v>390</v>
      </c>
      <c r="B75" s="50" t="s">
        <v>391</v>
      </c>
      <c r="C75" s="88">
        <v>2455</v>
      </c>
      <c r="D75" s="89" t="s">
        <v>760</v>
      </c>
      <c r="E75" s="56" t="s">
        <v>1868</v>
      </c>
      <c r="F75" s="126">
        <v>497625.44</v>
      </c>
      <c r="G75" s="126">
        <v>0</v>
      </c>
      <c r="H75" s="126">
        <v>51696.88</v>
      </c>
      <c r="I75" s="56">
        <v>136219.54</v>
      </c>
      <c r="J75" s="56">
        <v>184047.68</v>
      </c>
      <c r="K75" s="278">
        <v>121400</v>
      </c>
      <c r="L75" s="278">
        <v>28401.65</v>
      </c>
      <c r="N75" s="278">
        <v>304.8</v>
      </c>
      <c r="O75" s="56"/>
      <c r="P75" s="56"/>
      <c r="Q75" s="56">
        <v>139101.1</v>
      </c>
      <c r="R75" s="56">
        <v>1832865.74</v>
      </c>
      <c r="S75" s="100">
        <v>995594.48</v>
      </c>
      <c r="T75" s="100">
        <v>22530</v>
      </c>
      <c r="U75" s="100">
        <v>637.24</v>
      </c>
      <c r="W75" s="100">
        <v>952371</v>
      </c>
      <c r="X75" s="100">
        <v>243166</v>
      </c>
      <c r="Y75" s="127">
        <v>1266951</v>
      </c>
      <c r="AB75" s="127">
        <v>623525.69999999995</v>
      </c>
      <c r="AC75" s="127">
        <v>115773.72</v>
      </c>
      <c r="AF75" s="127">
        <v>500</v>
      </c>
      <c r="AG75" s="99">
        <f t="shared" si="7"/>
        <v>549322.31999999995</v>
      </c>
      <c r="AH75" s="63">
        <f t="shared" si="8"/>
        <v>150106.44999999998</v>
      </c>
      <c r="AI75" s="64">
        <f t="shared" si="9"/>
        <v>399215.87</v>
      </c>
      <c r="AJ75" s="60">
        <f t="shared" si="10"/>
        <v>2214298.7199999997</v>
      </c>
      <c r="AK75" s="59">
        <f t="shared" si="11"/>
        <v>2006750.42</v>
      </c>
      <c r="AL75" s="69">
        <f t="shared" si="12"/>
        <v>207548.29999999981</v>
      </c>
    </row>
    <row r="76" spans="1:38" ht="15" thickBot="1" x14ac:dyDescent="0.25">
      <c r="A76" s="50" t="s">
        <v>394</v>
      </c>
      <c r="B76" s="50" t="s">
        <v>395</v>
      </c>
      <c r="C76" s="88">
        <v>1765</v>
      </c>
      <c r="D76" s="89" t="s">
        <v>761</v>
      </c>
      <c r="E76" s="56" t="s">
        <v>1869</v>
      </c>
      <c r="F76" s="126">
        <v>305896.83</v>
      </c>
      <c r="G76" s="126">
        <v>0</v>
      </c>
      <c r="H76" s="126">
        <v>46272.83</v>
      </c>
      <c r="I76" s="56">
        <v>781741.15</v>
      </c>
      <c r="J76" s="56">
        <v>112190.65</v>
      </c>
      <c r="K76" s="278">
        <v>0</v>
      </c>
      <c r="L76" s="278">
        <v>72171.710000000006</v>
      </c>
      <c r="N76" s="278">
        <v>204.45</v>
      </c>
      <c r="O76" s="56"/>
      <c r="P76" s="56"/>
      <c r="Q76" s="56"/>
      <c r="R76" s="56">
        <v>1701541.88</v>
      </c>
      <c r="S76" s="100">
        <v>830219.66</v>
      </c>
      <c r="U76" s="100">
        <v>184.86</v>
      </c>
      <c r="W76" s="100">
        <v>656241</v>
      </c>
      <c r="X76" s="100">
        <v>1500</v>
      </c>
      <c r="Y76" s="127">
        <v>937536</v>
      </c>
      <c r="AB76" s="127">
        <v>287915.14</v>
      </c>
      <c r="AC76" s="127">
        <v>89144.83</v>
      </c>
      <c r="AF76" s="127">
        <v>500</v>
      </c>
      <c r="AG76" s="99">
        <f t="shared" si="7"/>
        <v>352169.66000000003</v>
      </c>
      <c r="AH76" s="63">
        <f t="shared" si="8"/>
        <v>72376.160000000003</v>
      </c>
      <c r="AI76" s="64">
        <f t="shared" si="9"/>
        <v>279793.5</v>
      </c>
      <c r="AJ76" s="60">
        <f t="shared" si="10"/>
        <v>1488145.52</v>
      </c>
      <c r="AK76" s="59">
        <f t="shared" si="11"/>
        <v>1315095.9700000002</v>
      </c>
      <c r="AL76" s="69">
        <f t="shared" si="12"/>
        <v>173049.54999999981</v>
      </c>
    </row>
    <row r="77" spans="1:38" ht="15" thickBot="1" x14ac:dyDescent="0.25">
      <c r="A77" s="50" t="s">
        <v>394</v>
      </c>
      <c r="B77" s="50" t="s">
        <v>395</v>
      </c>
      <c r="C77" s="88">
        <v>2349</v>
      </c>
      <c r="D77" s="89" t="s">
        <v>762</v>
      </c>
      <c r="E77" s="56" t="s">
        <v>1870</v>
      </c>
      <c r="F77" s="126">
        <v>678149.62</v>
      </c>
      <c r="G77" s="126">
        <v>30000</v>
      </c>
      <c r="H77" s="126">
        <v>88080.55</v>
      </c>
      <c r="I77" s="56">
        <v>1112460.3899999999</v>
      </c>
      <c r="J77" s="56">
        <v>84291.839999999997</v>
      </c>
      <c r="K77" s="278">
        <v>0</v>
      </c>
      <c r="L77" s="278">
        <v>9838.94</v>
      </c>
      <c r="N77" s="278">
        <v>1269.1300000000001</v>
      </c>
      <c r="O77" s="56"/>
      <c r="P77" s="56"/>
      <c r="Q77" s="56">
        <v>-9</v>
      </c>
      <c r="R77" s="56">
        <v>2052419.41</v>
      </c>
      <c r="S77" s="100">
        <v>1489112.8</v>
      </c>
      <c r="T77" s="100">
        <v>136310</v>
      </c>
      <c r="U77" s="100">
        <v>832.21</v>
      </c>
      <c r="W77" s="100">
        <v>1202427</v>
      </c>
      <c r="X77" s="100">
        <v>1500</v>
      </c>
      <c r="Y77" s="127">
        <v>1696014</v>
      </c>
      <c r="AB77" s="127">
        <v>489995.64</v>
      </c>
      <c r="AC77" s="127">
        <v>46033.67</v>
      </c>
      <c r="AF77" s="127">
        <v>500</v>
      </c>
      <c r="AG77" s="99">
        <f t="shared" si="7"/>
        <v>796230.17</v>
      </c>
      <c r="AH77" s="63">
        <f t="shared" si="8"/>
        <v>11108.07</v>
      </c>
      <c r="AI77" s="64">
        <f t="shared" si="9"/>
        <v>785122.10000000009</v>
      </c>
      <c r="AJ77" s="60">
        <f t="shared" si="10"/>
        <v>2830182.01</v>
      </c>
      <c r="AK77" s="59">
        <f t="shared" si="11"/>
        <v>2232543.31</v>
      </c>
      <c r="AL77" s="69">
        <f t="shared" si="12"/>
        <v>597638.69999999972</v>
      </c>
    </row>
    <row r="78" spans="1:38" ht="15" thickBot="1" x14ac:dyDescent="0.25">
      <c r="A78" s="50" t="s">
        <v>394</v>
      </c>
      <c r="B78" s="50" t="s">
        <v>395</v>
      </c>
      <c r="C78" s="88">
        <v>2942</v>
      </c>
      <c r="D78" s="89" t="s">
        <v>763</v>
      </c>
      <c r="E78" s="56" t="s">
        <v>1871</v>
      </c>
      <c r="F78" s="126">
        <v>657827.79</v>
      </c>
      <c r="G78" s="126">
        <v>0</v>
      </c>
      <c r="H78" s="126">
        <v>91044.41</v>
      </c>
      <c r="I78" s="56">
        <v>318419.63</v>
      </c>
      <c r="J78" s="56">
        <v>80162.02</v>
      </c>
      <c r="K78" s="278">
        <v>500</v>
      </c>
      <c r="L78" s="278">
        <v>125876.63</v>
      </c>
      <c r="N78" s="278">
        <v>364.32</v>
      </c>
      <c r="O78" s="56"/>
      <c r="P78" s="56"/>
      <c r="Q78" s="56">
        <v>1070</v>
      </c>
      <c r="R78" s="56">
        <v>2038156.59</v>
      </c>
      <c r="S78" s="100">
        <v>1033625.54</v>
      </c>
      <c r="T78" s="100">
        <v>100000</v>
      </c>
      <c r="U78" s="100">
        <v>664.27</v>
      </c>
      <c r="W78" s="100">
        <v>767221.5</v>
      </c>
      <c r="X78" s="100">
        <v>1500</v>
      </c>
      <c r="Y78" s="127">
        <v>1103111.5</v>
      </c>
      <c r="AB78" s="127">
        <v>388747.42</v>
      </c>
      <c r="AC78" s="127">
        <v>34020.839999999997</v>
      </c>
      <c r="AG78" s="99">
        <f t="shared" si="7"/>
        <v>748872.20000000007</v>
      </c>
      <c r="AH78" s="63">
        <f t="shared" si="8"/>
        <v>126740.95000000001</v>
      </c>
      <c r="AI78" s="64">
        <f t="shared" si="9"/>
        <v>622131.25</v>
      </c>
      <c r="AJ78" s="60">
        <f t="shared" si="10"/>
        <v>1903011.31</v>
      </c>
      <c r="AK78" s="59">
        <f t="shared" si="11"/>
        <v>1525879.76</v>
      </c>
      <c r="AL78" s="69">
        <f t="shared" si="12"/>
        <v>377131.55000000005</v>
      </c>
    </row>
    <row r="79" spans="1:38" ht="15" thickBot="1" x14ac:dyDescent="0.25">
      <c r="A79" s="50" t="s">
        <v>394</v>
      </c>
      <c r="B79" s="50" t="s">
        <v>395</v>
      </c>
      <c r="C79" s="88">
        <v>2523</v>
      </c>
      <c r="D79" s="89" t="s">
        <v>764</v>
      </c>
      <c r="E79" s="56" t="s">
        <v>1872</v>
      </c>
      <c r="F79" s="126">
        <v>653846.02</v>
      </c>
      <c r="G79" s="126">
        <v>0</v>
      </c>
      <c r="H79" s="126">
        <v>41635.33</v>
      </c>
      <c r="I79" s="56">
        <v>914081.34</v>
      </c>
      <c r="J79" s="56">
        <v>29857.95</v>
      </c>
      <c r="L79" s="278">
        <v>69569.58</v>
      </c>
      <c r="N79" s="278">
        <v>10.32</v>
      </c>
      <c r="O79" s="56"/>
      <c r="P79" s="56"/>
      <c r="Q79" s="56">
        <v>-10350</v>
      </c>
      <c r="R79" s="56">
        <v>2089445.48</v>
      </c>
      <c r="S79" s="100">
        <v>937889.69</v>
      </c>
      <c r="U79" s="100">
        <v>674.62</v>
      </c>
      <c r="W79" s="100">
        <v>734070</v>
      </c>
      <c r="X79" s="100">
        <v>6670</v>
      </c>
      <c r="Y79" s="127">
        <v>986420</v>
      </c>
      <c r="AB79" s="127">
        <v>269340.44</v>
      </c>
      <c r="AC79" s="127">
        <v>109081.97</v>
      </c>
      <c r="AF79" s="127">
        <v>1096</v>
      </c>
      <c r="AG79" s="99">
        <f t="shared" si="7"/>
        <v>695481.35</v>
      </c>
      <c r="AH79" s="63">
        <f t="shared" si="8"/>
        <v>69579.900000000009</v>
      </c>
      <c r="AI79" s="64">
        <f t="shared" si="9"/>
        <v>625901.44999999995</v>
      </c>
      <c r="AJ79" s="60">
        <f t="shared" si="10"/>
        <v>1679304.31</v>
      </c>
      <c r="AK79" s="59">
        <f t="shared" si="11"/>
        <v>1365938.41</v>
      </c>
      <c r="AL79" s="69">
        <f t="shared" si="12"/>
        <v>313365.90000000014</v>
      </c>
    </row>
    <row r="80" spans="1:38" ht="15" thickBot="1" x14ac:dyDescent="0.25">
      <c r="A80" s="50" t="s">
        <v>394</v>
      </c>
      <c r="B80" s="50" t="s">
        <v>395</v>
      </c>
      <c r="C80" s="88">
        <v>4280</v>
      </c>
      <c r="D80" s="89" t="s">
        <v>765</v>
      </c>
      <c r="E80" s="56" t="s">
        <v>1873</v>
      </c>
      <c r="F80" s="126">
        <v>944677.75</v>
      </c>
      <c r="G80" s="126">
        <v>0</v>
      </c>
      <c r="H80" s="126">
        <v>31244.7</v>
      </c>
      <c r="I80" s="56">
        <v>452799.94</v>
      </c>
      <c r="J80" s="56">
        <v>97416.02</v>
      </c>
      <c r="K80" s="278">
        <v>25238</v>
      </c>
      <c r="L80" s="278">
        <v>15707.22</v>
      </c>
      <c r="N80" s="278">
        <v>20.32</v>
      </c>
      <c r="O80" s="56"/>
      <c r="P80" s="56"/>
      <c r="Q80" s="56">
        <v>-333</v>
      </c>
      <c r="R80" s="56">
        <v>1725194.64</v>
      </c>
      <c r="S80" s="100">
        <v>1135311.73</v>
      </c>
      <c r="W80" s="100">
        <v>596498</v>
      </c>
      <c r="X80" s="100">
        <v>3000</v>
      </c>
      <c r="Y80" s="127">
        <v>1085948</v>
      </c>
      <c r="AB80" s="127">
        <v>223785.17</v>
      </c>
      <c r="AC80" s="127">
        <v>100718.43</v>
      </c>
      <c r="AF80" s="127">
        <v>500</v>
      </c>
      <c r="AG80" s="99">
        <f t="shared" si="7"/>
        <v>975922.45</v>
      </c>
      <c r="AH80" s="63">
        <f t="shared" si="8"/>
        <v>40965.54</v>
      </c>
      <c r="AI80" s="64">
        <f t="shared" si="9"/>
        <v>934956.90999999992</v>
      </c>
      <c r="AJ80" s="60">
        <f t="shared" si="10"/>
        <v>1734809.73</v>
      </c>
      <c r="AK80" s="59">
        <f t="shared" si="11"/>
        <v>1410951.5999999999</v>
      </c>
      <c r="AL80" s="69">
        <f t="shared" si="12"/>
        <v>323858.13000000012</v>
      </c>
    </row>
    <row r="81" spans="1:38" ht="15" thickBot="1" x14ac:dyDescent="0.25">
      <c r="A81" s="50" t="s">
        <v>394</v>
      </c>
      <c r="B81" s="50" t="s">
        <v>395</v>
      </c>
      <c r="C81" s="88">
        <v>2682</v>
      </c>
      <c r="D81" s="89" t="s">
        <v>766</v>
      </c>
      <c r="E81" s="56" t="s">
        <v>1874</v>
      </c>
      <c r="F81" s="126">
        <v>606001.81000000006</v>
      </c>
      <c r="G81" s="126">
        <v>30000</v>
      </c>
      <c r="H81" s="126">
        <v>55845.32</v>
      </c>
      <c r="I81" s="56">
        <v>148637.35999999999</v>
      </c>
      <c r="J81" s="56">
        <v>33082.61</v>
      </c>
      <c r="K81" s="278">
        <v>500</v>
      </c>
      <c r="L81" s="278">
        <v>24421.84</v>
      </c>
      <c r="N81" s="278">
        <v>12.29</v>
      </c>
      <c r="O81" s="56"/>
      <c r="P81" s="56"/>
      <c r="Q81" s="56">
        <v>660</v>
      </c>
      <c r="R81" s="56">
        <v>613262.28</v>
      </c>
      <c r="S81" s="100">
        <v>762981.55</v>
      </c>
      <c r="U81" s="100">
        <v>659.15</v>
      </c>
      <c r="W81" s="100">
        <v>1041214.8</v>
      </c>
      <c r="X81" s="100">
        <v>120730</v>
      </c>
      <c r="Y81" s="127">
        <v>1272779.8</v>
      </c>
      <c r="AB81" s="127">
        <v>224741.7</v>
      </c>
      <c r="AC81" s="127">
        <v>40727.919999999998</v>
      </c>
      <c r="AF81" s="127">
        <v>534</v>
      </c>
      <c r="AG81" s="99">
        <f t="shared" si="7"/>
        <v>691847.13</v>
      </c>
      <c r="AH81" s="63">
        <f t="shared" si="8"/>
        <v>24934.13</v>
      </c>
      <c r="AI81" s="64">
        <f t="shared" si="9"/>
        <v>666913</v>
      </c>
      <c r="AJ81" s="60">
        <f t="shared" si="10"/>
        <v>1925585.5</v>
      </c>
      <c r="AK81" s="59">
        <f t="shared" si="11"/>
        <v>1538783.42</v>
      </c>
      <c r="AL81" s="69">
        <f t="shared" si="12"/>
        <v>386802.08000000007</v>
      </c>
    </row>
    <row r="82" spans="1:38" ht="15" thickBot="1" x14ac:dyDescent="0.25">
      <c r="A82" s="50" t="s">
        <v>394</v>
      </c>
      <c r="B82" s="50" t="s">
        <v>395</v>
      </c>
      <c r="C82" s="88">
        <v>742</v>
      </c>
      <c r="D82" s="89" t="s">
        <v>767</v>
      </c>
      <c r="E82" s="56" t="s">
        <v>1875</v>
      </c>
      <c r="F82" s="126">
        <v>467345.54</v>
      </c>
      <c r="G82" s="126">
        <v>0</v>
      </c>
      <c r="H82" s="126">
        <v>14624.34</v>
      </c>
      <c r="I82" s="56">
        <v>212520.72</v>
      </c>
      <c r="J82" s="56">
        <v>100134.94</v>
      </c>
      <c r="K82" s="278">
        <v>2000</v>
      </c>
      <c r="L82" s="278">
        <v>60080.28</v>
      </c>
      <c r="N82" s="278">
        <v>457.39</v>
      </c>
      <c r="O82" s="56"/>
      <c r="P82" s="56"/>
      <c r="Q82" s="56">
        <v>631.29999999999995</v>
      </c>
      <c r="R82" s="56">
        <v>788047.76</v>
      </c>
      <c r="S82" s="100">
        <v>756667.99</v>
      </c>
      <c r="U82" s="100">
        <v>579.37</v>
      </c>
      <c r="W82" s="100">
        <v>434784.5</v>
      </c>
      <c r="Y82" s="127">
        <v>668199.5</v>
      </c>
      <c r="AA82" s="127">
        <v>5785</v>
      </c>
      <c r="AB82" s="127">
        <v>253718.38</v>
      </c>
      <c r="AC82" s="127">
        <v>34984.17</v>
      </c>
      <c r="AD82" s="127">
        <v>1696</v>
      </c>
      <c r="AE82" s="127">
        <v>500</v>
      </c>
      <c r="AG82" s="99">
        <f t="shared" si="7"/>
        <v>481969.88</v>
      </c>
      <c r="AH82" s="63">
        <f t="shared" si="8"/>
        <v>62537.67</v>
      </c>
      <c r="AI82" s="64">
        <f t="shared" si="9"/>
        <v>419432.21</v>
      </c>
      <c r="AJ82" s="60">
        <f t="shared" si="10"/>
        <v>1192031.8599999999</v>
      </c>
      <c r="AK82" s="59">
        <f t="shared" si="11"/>
        <v>964883.05</v>
      </c>
      <c r="AL82" s="69">
        <f t="shared" si="12"/>
        <v>227148.80999999982</v>
      </c>
    </row>
    <row r="83" spans="1:38" ht="15" thickBot="1" x14ac:dyDescent="0.25">
      <c r="A83" s="50" t="s">
        <v>394</v>
      </c>
      <c r="B83" s="50" t="s">
        <v>395</v>
      </c>
      <c r="C83" s="88">
        <v>697</v>
      </c>
      <c r="D83" s="89" t="s">
        <v>768</v>
      </c>
      <c r="E83" s="56" t="s">
        <v>1876</v>
      </c>
      <c r="F83" s="126">
        <v>566436.73</v>
      </c>
      <c r="G83" s="126">
        <v>0</v>
      </c>
      <c r="H83" s="126">
        <v>20824.349999999999</v>
      </c>
      <c r="I83" s="56">
        <v>307987.28999999998</v>
      </c>
      <c r="J83" s="56">
        <v>48868.3</v>
      </c>
      <c r="L83" s="278">
        <v>20605.330000000002</v>
      </c>
      <c r="N83" s="278">
        <v>3</v>
      </c>
      <c r="O83" s="56"/>
      <c r="P83" s="56"/>
      <c r="Q83" s="56">
        <v>-1538</v>
      </c>
      <c r="R83" s="56">
        <v>123193.16</v>
      </c>
      <c r="S83" s="100">
        <v>713795.51</v>
      </c>
      <c r="U83" s="100">
        <v>634.44000000000005</v>
      </c>
      <c r="W83" s="100">
        <v>713106.2</v>
      </c>
      <c r="X83" s="100">
        <v>2490</v>
      </c>
      <c r="Y83" s="127">
        <v>949101.2</v>
      </c>
      <c r="AB83" s="127">
        <v>119068.74</v>
      </c>
      <c r="AC83" s="127">
        <v>32037.3</v>
      </c>
      <c r="AF83" s="127">
        <v>500</v>
      </c>
      <c r="AG83" s="99">
        <f t="shared" si="7"/>
        <v>587261.07999999996</v>
      </c>
      <c r="AH83" s="63">
        <f t="shared" si="8"/>
        <v>20608.330000000002</v>
      </c>
      <c r="AI83" s="64">
        <f t="shared" si="9"/>
        <v>566652.75</v>
      </c>
      <c r="AJ83" s="60">
        <f t="shared" si="10"/>
        <v>1430026.15</v>
      </c>
      <c r="AK83" s="59">
        <f t="shared" si="11"/>
        <v>1100707.24</v>
      </c>
      <c r="AL83" s="69">
        <f t="shared" si="12"/>
        <v>329318.90999999992</v>
      </c>
    </row>
    <row r="84" spans="1:38" ht="15" thickBot="1" x14ac:dyDescent="0.25">
      <c r="A84" s="50" t="s">
        <v>394</v>
      </c>
      <c r="B84" s="50" t="s">
        <v>395</v>
      </c>
      <c r="C84" s="88">
        <v>783</v>
      </c>
      <c r="D84" s="89" t="s">
        <v>769</v>
      </c>
      <c r="E84" s="56" t="s">
        <v>1921</v>
      </c>
      <c r="F84" s="126">
        <v>547109.54</v>
      </c>
      <c r="G84" s="126">
        <v>0</v>
      </c>
      <c r="H84" s="126">
        <v>13636.29</v>
      </c>
      <c r="I84" s="56">
        <v>423897.59999999998</v>
      </c>
      <c r="J84" s="56">
        <v>22192.63</v>
      </c>
      <c r="K84" s="278">
        <v>2790</v>
      </c>
      <c r="L84" s="278">
        <v>35002.18</v>
      </c>
      <c r="N84" s="278">
        <v>10.32</v>
      </c>
      <c r="O84" s="56">
        <v>3960</v>
      </c>
      <c r="P84" s="56"/>
      <c r="Q84" s="56">
        <v>-750</v>
      </c>
      <c r="R84" s="56">
        <v>2101746.27</v>
      </c>
      <c r="S84" s="100">
        <v>698319.06</v>
      </c>
      <c r="U84" s="100">
        <v>575.66</v>
      </c>
      <c r="W84" s="100">
        <v>622462.5</v>
      </c>
      <c r="X84" s="100">
        <v>1500</v>
      </c>
      <c r="Y84" s="127">
        <v>855057.5</v>
      </c>
      <c r="AB84" s="127">
        <v>206728.42</v>
      </c>
      <c r="AC84" s="127">
        <v>87572.97</v>
      </c>
      <c r="AF84" s="127">
        <v>500</v>
      </c>
      <c r="AG84" s="99">
        <f t="shared" si="7"/>
        <v>560745.83000000007</v>
      </c>
      <c r="AH84" s="63">
        <f t="shared" si="8"/>
        <v>37802.5</v>
      </c>
      <c r="AI84" s="64">
        <f t="shared" si="9"/>
        <v>522943.33000000007</v>
      </c>
      <c r="AJ84" s="60">
        <f t="shared" si="10"/>
        <v>1322857.2200000002</v>
      </c>
      <c r="AK84" s="59">
        <f t="shared" si="11"/>
        <v>1149858.8899999999</v>
      </c>
      <c r="AL84" s="69">
        <f t="shared" si="12"/>
        <v>172998.33000000031</v>
      </c>
    </row>
    <row r="85" spans="1:38" ht="15" thickBot="1" x14ac:dyDescent="0.25">
      <c r="A85" s="50" t="s">
        <v>398</v>
      </c>
      <c r="B85" s="50" t="s">
        <v>399</v>
      </c>
      <c r="C85" s="88">
        <v>3757</v>
      </c>
      <c r="D85" s="89" t="s">
        <v>770</v>
      </c>
      <c r="E85" s="56" t="s">
        <v>1877</v>
      </c>
      <c r="F85" s="126">
        <v>369862.94</v>
      </c>
      <c r="G85" s="126">
        <v>0</v>
      </c>
      <c r="H85" s="126">
        <v>51132.83</v>
      </c>
      <c r="I85" s="56">
        <v>1079355.3700000001</v>
      </c>
      <c r="J85" s="56">
        <v>152435.78</v>
      </c>
      <c r="M85" s="278">
        <v>21</v>
      </c>
      <c r="O85" s="56"/>
      <c r="P85" s="56"/>
      <c r="Q85" s="56">
        <v>1459.12</v>
      </c>
      <c r="R85" s="56">
        <v>1047464</v>
      </c>
      <c r="S85" s="100">
        <v>634177.1</v>
      </c>
      <c r="T85" s="100">
        <v>208597.5</v>
      </c>
      <c r="U85" s="100">
        <v>789.86</v>
      </c>
      <c r="W85" s="100">
        <v>895792.5</v>
      </c>
      <c r="X85" s="100">
        <v>58615</v>
      </c>
      <c r="Y85" s="127">
        <v>1252102.5</v>
      </c>
      <c r="AA85" s="127">
        <v>2272</v>
      </c>
      <c r="AB85" s="127">
        <v>360058.68</v>
      </c>
      <c r="AC85" s="127">
        <v>97029.83</v>
      </c>
      <c r="AG85" s="99">
        <f t="shared" si="7"/>
        <v>420995.77</v>
      </c>
      <c r="AH85" s="63">
        <f t="shared" si="8"/>
        <v>21</v>
      </c>
      <c r="AI85" s="64">
        <f t="shared" si="9"/>
        <v>420974.77</v>
      </c>
      <c r="AJ85" s="60">
        <f t="shared" si="10"/>
        <v>1797971.96</v>
      </c>
      <c r="AK85" s="59">
        <f t="shared" si="11"/>
        <v>1711463.01</v>
      </c>
      <c r="AL85" s="69">
        <f t="shared" si="12"/>
        <v>86508.949999999953</v>
      </c>
    </row>
    <row r="86" spans="1:38" ht="15" thickBot="1" x14ac:dyDescent="0.25">
      <c r="A86" s="50" t="s">
        <v>398</v>
      </c>
      <c r="B86" s="50" t="s">
        <v>399</v>
      </c>
      <c r="C86" s="88">
        <v>7605</v>
      </c>
      <c r="D86" s="89" t="s">
        <v>771</v>
      </c>
      <c r="E86" s="56" t="s">
        <v>1878</v>
      </c>
      <c r="F86" s="126">
        <v>769594.17</v>
      </c>
      <c r="G86" s="126">
        <v>0.02</v>
      </c>
      <c r="H86" s="126">
        <v>235592.84</v>
      </c>
      <c r="I86" s="56">
        <v>2823170.12</v>
      </c>
      <c r="J86" s="56">
        <v>567084.57999999996</v>
      </c>
      <c r="M86" s="278">
        <v>54</v>
      </c>
      <c r="N86" s="278">
        <v>178283.98</v>
      </c>
      <c r="O86" s="56"/>
      <c r="P86" s="56"/>
      <c r="Q86" s="56">
        <v>17449.11</v>
      </c>
      <c r="R86" s="56"/>
      <c r="S86" s="100">
        <v>1542172.95</v>
      </c>
      <c r="T86" s="100">
        <v>437817</v>
      </c>
      <c r="U86" s="100">
        <v>990.79</v>
      </c>
      <c r="W86" s="100">
        <v>1019830</v>
      </c>
      <c r="X86" s="100">
        <v>22415</v>
      </c>
      <c r="Y86" s="127">
        <v>1882761</v>
      </c>
      <c r="Z86" s="127">
        <v>33744</v>
      </c>
      <c r="AA86" s="127">
        <v>6548</v>
      </c>
      <c r="AB86" s="127">
        <v>738145.93</v>
      </c>
      <c r="AC86" s="127">
        <v>271707.19</v>
      </c>
      <c r="AF86" s="127">
        <v>107314</v>
      </c>
      <c r="AG86" s="99">
        <f t="shared" si="7"/>
        <v>1005187.03</v>
      </c>
      <c r="AH86" s="63">
        <f t="shared" si="8"/>
        <v>178337.98</v>
      </c>
      <c r="AI86" s="64">
        <f t="shared" si="9"/>
        <v>826849.05</v>
      </c>
      <c r="AJ86" s="60">
        <f t="shared" si="10"/>
        <v>3023225.74</v>
      </c>
      <c r="AK86" s="59">
        <f t="shared" si="11"/>
        <v>3040220.12</v>
      </c>
      <c r="AL86" s="69">
        <f t="shared" si="12"/>
        <v>-16994.379999999888</v>
      </c>
    </row>
    <row r="87" spans="1:38" ht="15" thickBot="1" x14ac:dyDescent="0.25">
      <c r="A87" s="50" t="s">
        <v>398</v>
      </c>
      <c r="B87" s="50" t="s">
        <v>399</v>
      </c>
      <c r="C87" s="88">
        <v>7029</v>
      </c>
      <c r="D87" s="89" t="s">
        <v>772</v>
      </c>
      <c r="E87" s="56" t="s">
        <v>1879</v>
      </c>
      <c r="F87" s="126">
        <v>663836.61</v>
      </c>
      <c r="H87" s="126">
        <v>78414.48</v>
      </c>
      <c r="I87" s="56">
        <v>1251607.08</v>
      </c>
      <c r="J87" s="56">
        <v>367166.77</v>
      </c>
      <c r="N87" s="278">
        <v>0.28000000000000003</v>
      </c>
      <c r="O87" s="56"/>
      <c r="P87" s="56"/>
      <c r="Q87" s="56"/>
      <c r="R87" s="56">
        <v>1212550.31</v>
      </c>
      <c r="S87" s="100">
        <v>2681004.0499999998</v>
      </c>
      <c r="T87" s="100">
        <v>48196</v>
      </c>
      <c r="U87" s="100">
        <v>2413.88</v>
      </c>
      <c r="W87" s="100">
        <v>1704049</v>
      </c>
      <c r="X87" s="100">
        <v>35000</v>
      </c>
      <c r="Y87" s="127">
        <v>2752939</v>
      </c>
      <c r="Z87" s="127">
        <v>880</v>
      </c>
      <c r="AA87" s="127">
        <v>16391</v>
      </c>
      <c r="AB87" s="127">
        <v>1121756.67</v>
      </c>
      <c r="AC87" s="127">
        <v>150304.62</v>
      </c>
      <c r="AG87" s="99">
        <f t="shared" si="7"/>
        <v>742251.09</v>
      </c>
      <c r="AH87" s="63">
        <f t="shared" si="8"/>
        <v>0.28000000000000003</v>
      </c>
      <c r="AI87" s="64">
        <f t="shared" si="9"/>
        <v>742250.80999999994</v>
      </c>
      <c r="AJ87" s="60">
        <f t="shared" si="10"/>
        <v>4470662.93</v>
      </c>
      <c r="AK87" s="59">
        <f t="shared" si="11"/>
        <v>4042271.29</v>
      </c>
      <c r="AL87" s="69">
        <f t="shared" si="12"/>
        <v>428391.63999999966</v>
      </c>
    </row>
    <row r="88" spans="1:38" ht="15" thickBot="1" x14ac:dyDescent="0.25">
      <c r="A88" s="50" t="s">
        <v>398</v>
      </c>
      <c r="B88" s="50" t="s">
        <v>399</v>
      </c>
      <c r="C88" s="88">
        <v>4650</v>
      </c>
      <c r="D88" s="89" t="s">
        <v>773</v>
      </c>
      <c r="E88" s="56" t="s">
        <v>1880</v>
      </c>
      <c r="F88" s="126">
        <v>557926.09</v>
      </c>
      <c r="G88" s="126">
        <v>0</v>
      </c>
      <c r="H88" s="126">
        <v>111487.67</v>
      </c>
      <c r="I88" s="56">
        <v>3341914.05</v>
      </c>
      <c r="J88" s="56">
        <v>131058.4</v>
      </c>
      <c r="M88" s="278">
        <v>101988</v>
      </c>
      <c r="O88" s="56"/>
      <c r="P88" s="56"/>
      <c r="Q88" s="56">
        <v>102558.8</v>
      </c>
      <c r="R88" s="56">
        <v>1047464</v>
      </c>
      <c r="S88" s="100">
        <v>995371.43</v>
      </c>
      <c r="T88" s="100">
        <v>120000</v>
      </c>
      <c r="U88" s="100">
        <v>929.22</v>
      </c>
      <c r="W88" s="100">
        <v>1174059.3</v>
      </c>
      <c r="X88" s="100">
        <v>23615</v>
      </c>
      <c r="Y88" s="127">
        <v>1804809.3</v>
      </c>
      <c r="AA88" s="127">
        <v>9350</v>
      </c>
      <c r="AB88" s="127">
        <v>426382.76</v>
      </c>
      <c r="AC88" s="127">
        <v>163162.22</v>
      </c>
      <c r="AE88" s="127">
        <v>54360</v>
      </c>
      <c r="AG88" s="99">
        <f t="shared" si="7"/>
        <v>669413.76</v>
      </c>
      <c r="AH88" s="63">
        <f t="shared" si="8"/>
        <v>101988</v>
      </c>
      <c r="AI88" s="64">
        <f t="shared" si="9"/>
        <v>567425.76</v>
      </c>
      <c r="AJ88" s="60">
        <f t="shared" si="10"/>
        <v>2313974.9500000002</v>
      </c>
      <c r="AK88" s="59">
        <f t="shared" si="11"/>
        <v>2458064.2800000003</v>
      </c>
      <c r="AL88" s="69">
        <f t="shared" si="12"/>
        <v>-144089.33000000007</v>
      </c>
    </row>
    <row r="89" spans="1:38" ht="15" thickBot="1" x14ac:dyDescent="0.25">
      <c r="A89" s="50" t="s">
        <v>398</v>
      </c>
      <c r="B89" s="50" t="s">
        <v>399</v>
      </c>
      <c r="C89" s="88">
        <v>3899</v>
      </c>
      <c r="D89" s="89" t="s">
        <v>774</v>
      </c>
      <c r="E89" s="56" t="s">
        <v>1881</v>
      </c>
      <c r="F89" s="126">
        <v>352883.04</v>
      </c>
      <c r="G89" s="126">
        <v>0</v>
      </c>
      <c r="H89" s="126">
        <v>396798.98</v>
      </c>
      <c r="I89" s="56">
        <v>1298814.19</v>
      </c>
      <c r="J89" s="56">
        <v>-796239.72</v>
      </c>
      <c r="O89" s="56">
        <v>124684</v>
      </c>
      <c r="P89" s="56"/>
      <c r="Q89" s="56">
        <v>1291301.6499999999</v>
      </c>
      <c r="R89" s="56"/>
      <c r="S89" s="100">
        <v>784322.03</v>
      </c>
      <c r="T89" s="100">
        <v>181699.64</v>
      </c>
      <c r="U89" s="100">
        <v>405.11</v>
      </c>
      <c r="W89" s="100">
        <v>762390</v>
      </c>
      <c r="X89" s="100">
        <v>23215</v>
      </c>
      <c r="Y89" s="127">
        <v>1377605</v>
      </c>
      <c r="AA89" s="127">
        <v>3560</v>
      </c>
      <c r="AB89" s="127">
        <v>325035.96000000002</v>
      </c>
      <c r="AC89" s="127">
        <v>162390.98000000001</v>
      </c>
      <c r="AG89" s="99">
        <f t="shared" si="7"/>
        <v>749682.02</v>
      </c>
      <c r="AH89" s="63">
        <f t="shared" si="8"/>
        <v>0</v>
      </c>
      <c r="AI89" s="64">
        <f t="shared" si="9"/>
        <v>749682.02</v>
      </c>
      <c r="AJ89" s="60">
        <f t="shared" si="10"/>
        <v>1752031.78</v>
      </c>
      <c r="AK89" s="59">
        <f t="shared" si="11"/>
        <v>1868591.94</v>
      </c>
      <c r="AL89" s="69">
        <f t="shared" si="12"/>
        <v>-116560.15999999992</v>
      </c>
    </row>
    <row r="90" spans="1:38" ht="15" thickBot="1" x14ac:dyDescent="0.25">
      <c r="A90" s="50" t="s">
        <v>398</v>
      </c>
      <c r="B90" s="50" t="s">
        <v>399</v>
      </c>
      <c r="C90" s="88">
        <v>1800</v>
      </c>
      <c r="D90" s="89" t="s">
        <v>775</v>
      </c>
      <c r="E90" s="56" t="s">
        <v>1882</v>
      </c>
      <c r="F90" s="126">
        <v>166103.87</v>
      </c>
      <c r="G90" s="126">
        <v>14283.25</v>
      </c>
      <c r="H90" s="126">
        <v>28614.1</v>
      </c>
      <c r="I90" s="56">
        <v>319022.78999999998</v>
      </c>
      <c r="J90" s="56">
        <v>92532.87</v>
      </c>
      <c r="K90" s="278">
        <v>0</v>
      </c>
      <c r="L90" s="278">
        <v>30483</v>
      </c>
      <c r="M90" s="278">
        <v>23215</v>
      </c>
      <c r="O90" s="56"/>
      <c r="P90" s="56"/>
      <c r="Q90" s="56">
        <v>-77985</v>
      </c>
      <c r="R90" s="56">
        <v>1047464</v>
      </c>
      <c r="S90" s="100">
        <v>346819.99</v>
      </c>
      <c r="U90" s="100">
        <v>347.03</v>
      </c>
      <c r="W90" s="100">
        <v>364120</v>
      </c>
      <c r="Y90" s="127">
        <v>509280</v>
      </c>
      <c r="AB90" s="127">
        <v>143802.6</v>
      </c>
      <c r="AC90" s="127">
        <v>89740.7</v>
      </c>
      <c r="AG90" s="99">
        <f t="shared" si="7"/>
        <v>209001.22</v>
      </c>
      <c r="AH90" s="63">
        <f t="shared" si="8"/>
        <v>53698</v>
      </c>
      <c r="AI90" s="64">
        <f t="shared" si="9"/>
        <v>155303.22</v>
      </c>
      <c r="AJ90" s="60">
        <f t="shared" si="10"/>
        <v>711287.02</v>
      </c>
      <c r="AK90" s="59">
        <f t="shared" si="11"/>
        <v>742823.29999999993</v>
      </c>
      <c r="AL90" s="69">
        <f t="shared" si="12"/>
        <v>-31536.279999999912</v>
      </c>
    </row>
    <row r="91" spans="1:38" ht="15" thickBot="1" x14ac:dyDescent="0.25">
      <c r="A91" s="50" t="s">
        <v>398</v>
      </c>
      <c r="B91" s="50" t="s">
        <v>399</v>
      </c>
      <c r="C91" s="88">
        <v>5876</v>
      </c>
      <c r="D91" s="89" t="s">
        <v>776</v>
      </c>
      <c r="E91" s="56" t="s">
        <v>1883</v>
      </c>
      <c r="F91" s="126">
        <v>509546.31</v>
      </c>
      <c r="G91" s="126">
        <v>0</v>
      </c>
      <c r="H91" s="126">
        <v>243073.15</v>
      </c>
      <c r="I91" s="56">
        <v>8841388.5600000005</v>
      </c>
      <c r="J91" s="56">
        <v>211820.74</v>
      </c>
      <c r="K91" s="278">
        <v>21000</v>
      </c>
      <c r="L91" s="278">
        <v>46425</v>
      </c>
      <c r="M91" s="278">
        <v>231481</v>
      </c>
      <c r="N91" s="278">
        <v>0.27</v>
      </c>
      <c r="O91" s="56"/>
      <c r="P91" s="56"/>
      <c r="Q91" s="56">
        <v>101619.83</v>
      </c>
      <c r="R91" s="56">
        <v>1215671.21</v>
      </c>
      <c r="S91" s="100">
        <v>1035256.62</v>
      </c>
      <c r="U91" s="100">
        <v>802.79</v>
      </c>
      <c r="W91" s="100">
        <v>1403910</v>
      </c>
      <c r="Y91" s="127">
        <v>2010220</v>
      </c>
      <c r="AA91" s="127">
        <v>3760</v>
      </c>
      <c r="AB91" s="127">
        <v>452192.08</v>
      </c>
      <c r="AC91" s="127">
        <v>176759.64</v>
      </c>
      <c r="AG91" s="99">
        <f t="shared" si="7"/>
        <v>752619.46</v>
      </c>
      <c r="AH91" s="63">
        <f t="shared" si="8"/>
        <v>298906.27</v>
      </c>
      <c r="AI91" s="64">
        <f t="shared" si="9"/>
        <v>453713.18999999994</v>
      </c>
      <c r="AJ91" s="60">
        <f t="shared" si="10"/>
        <v>2439969.41</v>
      </c>
      <c r="AK91" s="59">
        <f t="shared" si="11"/>
        <v>2642931.7200000002</v>
      </c>
      <c r="AL91" s="69">
        <f t="shared" si="12"/>
        <v>-202962.31000000006</v>
      </c>
    </row>
    <row r="92" spans="1:38" ht="15" thickBot="1" x14ac:dyDescent="0.25">
      <c r="A92" s="50" t="s">
        <v>398</v>
      </c>
      <c r="B92" s="50" t="s">
        <v>399</v>
      </c>
      <c r="C92" s="88">
        <v>1689</v>
      </c>
      <c r="D92" s="89" t="s">
        <v>777</v>
      </c>
      <c r="E92" s="56" t="s">
        <v>1884</v>
      </c>
      <c r="F92" s="126">
        <v>236446.97</v>
      </c>
      <c r="G92" s="126">
        <v>29193</v>
      </c>
      <c r="H92" s="126">
        <v>10513.13</v>
      </c>
      <c r="I92" s="56">
        <v>1169220.07</v>
      </c>
      <c r="J92" s="56">
        <v>102133.53</v>
      </c>
      <c r="K92" s="278">
        <v>5800</v>
      </c>
      <c r="L92" s="278">
        <v>17596</v>
      </c>
      <c r="M92" s="278">
        <v>18</v>
      </c>
      <c r="N92" s="278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436139.68</v>
      </c>
      <c r="W92" s="100">
        <v>911280</v>
      </c>
      <c r="X92" s="100">
        <v>382</v>
      </c>
      <c r="Y92" s="127">
        <v>1041440</v>
      </c>
      <c r="AB92" s="127">
        <v>231377.71</v>
      </c>
      <c r="AC92" s="127">
        <v>147268.46</v>
      </c>
      <c r="AG92" s="99">
        <f t="shared" si="7"/>
        <v>276153.09999999998</v>
      </c>
      <c r="AH92" s="63">
        <f t="shared" si="8"/>
        <v>23432.639999999999</v>
      </c>
      <c r="AI92" s="64">
        <f t="shared" si="9"/>
        <v>252720.45999999996</v>
      </c>
      <c r="AJ92" s="60">
        <f t="shared" si="10"/>
        <v>1347801.68</v>
      </c>
      <c r="AK92" s="59">
        <f t="shared" si="11"/>
        <v>1420086.17</v>
      </c>
      <c r="AL92" s="69">
        <f t="shared" si="12"/>
        <v>-72284.489999999991</v>
      </c>
    </row>
    <row r="93" spans="1:38" ht="15" thickBot="1" x14ac:dyDescent="0.25">
      <c r="A93" s="50" t="s">
        <v>398</v>
      </c>
      <c r="B93" s="50" t="s">
        <v>399</v>
      </c>
      <c r="C93" s="88">
        <v>3572</v>
      </c>
      <c r="D93" s="89" t="s">
        <v>778</v>
      </c>
      <c r="E93" s="56" t="s">
        <v>1885</v>
      </c>
      <c r="F93" s="126">
        <v>319590.92</v>
      </c>
      <c r="G93" s="126">
        <v>18595.66</v>
      </c>
      <c r="H93" s="126">
        <v>30938.560000000001</v>
      </c>
      <c r="I93" s="56">
        <v>1590721.9</v>
      </c>
      <c r="J93" s="56">
        <v>180812.59</v>
      </c>
      <c r="K93" s="278">
        <v>85990</v>
      </c>
      <c r="L93" s="278">
        <v>45001.71</v>
      </c>
      <c r="N93" s="278">
        <v>1157.1099999999999</v>
      </c>
      <c r="O93" s="56"/>
      <c r="P93" s="56"/>
      <c r="Q93" s="56">
        <v>1966434.32</v>
      </c>
      <c r="R93" s="56">
        <v>281440</v>
      </c>
      <c r="S93" s="100">
        <v>666692.49</v>
      </c>
      <c r="T93" s="100">
        <v>151279</v>
      </c>
      <c r="U93" s="100">
        <v>674.93</v>
      </c>
      <c r="Y93" s="127">
        <v>528080</v>
      </c>
      <c r="AB93" s="127">
        <v>281892.98</v>
      </c>
      <c r="AC93" s="127">
        <v>230786.95</v>
      </c>
      <c r="AG93" s="99">
        <f t="shared" si="7"/>
        <v>369125.13999999996</v>
      </c>
      <c r="AH93" s="63">
        <f t="shared" si="8"/>
        <v>132148.81999999998</v>
      </c>
      <c r="AI93" s="64">
        <f t="shared" si="9"/>
        <v>236976.31999999998</v>
      </c>
      <c r="AJ93" s="60">
        <f t="shared" si="10"/>
        <v>818646.42</v>
      </c>
      <c r="AK93" s="59">
        <f t="shared" si="11"/>
        <v>1040759.9299999999</v>
      </c>
      <c r="AL93" s="69">
        <f t="shared" si="12"/>
        <v>-222113.50999999989</v>
      </c>
    </row>
    <row r="94" spans="1:38" ht="15" thickBot="1" x14ac:dyDescent="0.25">
      <c r="A94" s="50" t="s">
        <v>398</v>
      </c>
      <c r="B94" s="50" t="s">
        <v>399</v>
      </c>
      <c r="C94" s="88">
        <v>3222</v>
      </c>
      <c r="D94" s="89" t="s">
        <v>779</v>
      </c>
      <c r="E94" s="56" t="s">
        <v>1886</v>
      </c>
      <c r="F94" s="126">
        <v>266921.36</v>
      </c>
      <c r="G94" s="126">
        <v>3880</v>
      </c>
      <c r="H94" s="126">
        <v>185420.5</v>
      </c>
      <c r="I94" s="56">
        <v>3491301.48</v>
      </c>
      <c r="J94" s="56">
        <v>617662.05000000005</v>
      </c>
      <c r="K94" s="278">
        <v>0</v>
      </c>
      <c r="M94" s="278">
        <v>17916.5</v>
      </c>
      <c r="N94" s="278">
        <v>57.22</v>
      </c>
      <c r="O94" s="56"/>
      <c r="P94" s="56"/>
      <c r="Q94" s="56">
        <v>-31164.560000000001</v>
      </c>
      <c r="R94" s="56">
        <v>2812906.16</v>
      </c>
      <c r="S94" s="100">
        <v>643648.56000000006</v>
      </c>
      <c r="U94" s="100">
        <v>623.6</v>
      </c>
      <c r="W94" s="100">
        <v>1430800</v>
      </c>
      <c r="Y94" s="127">
        <v>1689705</v>
      </c>
      <c r="AA94" s="127">
        <v>3954</v>
      </c>
      <c r="AB94" s="127">
        <v>372888.14</v>
      </c>
      <c r="AC94" s="127">
        <v>315000.78000000003</v>
      </c>
      <c r="AG94" s="99">
        <f t="shared" si="7"/>
        <v>456221.86</v>
      </c>
      <c r="AH94" s="63">
        <f t="shared" si="8"/>
        <v>17973.72</v>
      </c>
      <c r="AI94" s="64">
        <f t="shared" si="9"/>
        <v>438248.14</v>
      </c>
      <c r="AJ94" s="60">
        <f t="shared" si="10"/>
        <v>2075072.1600000001</v>
      </c>
      <c r="AK94" s="59">
        <f t="shared" si="11"/>
        <v>2381547.92</v>
      </c>
      <c r="AL94" s="69">
        <f t="shared" si="12"/>
        <v>-306475.75999999978</v>
      </c>
    </row>
    <row r="95" spans="1:38" ht="15" thickBot="1" x14ac:dyDescent="0.25">
      <c r="A95" s="50" t="s">
        <v>398</v>
      </c>
      <c r="B95" s="50" t="s">
        <v>399</v>
      </c>
      <c r="C95" s="88">
        <v>3078</v>
      </c>
      <c r="D95" s="89" t="s">
        <v>780</v>
      </c>
      <c r="E95" s="56" t="s">
        <v>1887</v>
      </c>
      <c r="F95" s="126">
        <v>210375.94</v>
      </c>
      <c r="G95" s="126">
        <v>265</v>
      </c>
      <c r="H95" s="126">
        <v>2905.22</v>
      </c>
      <c r="I95" s="56">
        <v>3299905.13</v>
      </c>
      <c r="J95" s="56">
        <v>100378.43</v>
      </c>
      <c r="K95" s="278">
        <v>91570</v>
      </c>
      <c r="L95" s="278">
        <v>250</v>
      </c>
      <c r="M95" s="278">
        <v>18395</v>
      </c>
      <c r="O95" s="56">
        <v>8108</v>
      </c>
      <c r="P95" s="56"/>
      <c r="Q95" s="56">
        <v>2829767.13</v>
      </c>
      <c r="R95" s="56">
        <v>1047464</v>
      </c>
      <c r="S95" s="100">
        <v>537467.91</v>
      </c>
      <c r="T95" s="100">
        <v>122600</v>
      </c>
      <c r="U95" s="100">
        <v>599.49</v>
      </c>
      <c r="W95" s="100">
        <v>792810</v>
      </c>
      <c r="Y95" s="127">
        <v>1149707</v>
      </c>
      <c r="AA95" s="127">
        <v>14644</v>
      </c>
      <c r="AB95" s="127">
        <v>501115.84</v>
      </c>
      <c r="AC95" s="127">
        <v>154724.97</v>
      </c>
      <c r="AG95" s="99">
        <f t="shared" si="7"/>
        <v>213546.16</v>
      </c>
      <c r="AH95" s="63">
        <f t="shared" si="8"/>
        <v>110215</v>
      </c>
      <c r="AI95" s="64">
        <f t="shared" si="9"/>
        <v>103331.16</v>
      </c>
      <c r="AJ95" s="60">
        <f t="shared" si="10"/>
        <v>1453477.4</v>
      </c>
      <c r="AK95" s="59">
        <f t="shared" si="11"/>
        <v>1820191.81</v>
      </c>
      <c r="AL95" s="69">
        <f t="shared" si="12"/>
        <v>-366714.41000000015</v>
      </c>
    </row>
    <row r="96" spans="1:38" ht="15" thickBot="1" x14ac:dyDescent="0.25">
      <c r="A96" s="50" t="s">
        <v>398</v>
      </c>
      <c r="B96" s="50" t="s">
        <v>399</v>
      </c>
      <c r="C96" s="88">
        <v>4264</v>
      </c>
      <c r="D96" s="89" t="s">
        <v>781</v>
      </c>
      <c r="E96" s="56" t="s">
        <v>1888</v>
      </c>
      <c r="F96" s="126">
        <v>550104.73</v>
      </c>
      <c r="G96" s="126">
        <v>24000</v>
      </c>
      <c r="H96" s="126">
        <v>121496.65</v>
      </c>
      <c r="I96" s="56">
        <v>1096932.18</v>
      </c>
      <c r="J96" s="56">
        <v>260442.8</v>
      </c>
      <c r="K96" s="278">
        <v>0</v>
      </c>
      <c r="M96" s="278">
        <v>23615</v>
      </c>
      <c r="O96" s="56"/>
      <c r="P96" s="56"/>
      <c r="Q96" s="56">
        <v>1930818.93</v>
      </c>
      <c r="R96" s="56"/>
      <c r="S96" s="100">
        <v>1209837.94</v>
      </c>
      <c r="T96" s="100">
        <v>190325</v>
      </c>
      <c r="U96" s="100">
        <v>1344.14</v>
      </c>
      <c r="X96" s="100">
        <v>35000</v>
      </c>
      <c r="Y96" s="127">
        <v>693120</v>
      </c>
      <c r="AB96" s="127">
        <v>522378.41</v>
      </c>
      <c r="AC96" s="127">
        <v>83710.240000000005</v>
      </c>
      <c r="AG96" s="99">
        <f t="shared" si="7"/>
        <v>695601.38</v>
      </c>
      <c r="AH96" s="63">
        <f t="shared" si="8"/>
        <v>23615</v>
      </c>
      <c r="AI96" s="64">
        <f t="shared" si="9"/>
        <v>671986.38</v>
      </c>
      <c r="AJ96" s="60">
        <f t="shared" si="10"/>
        <v>1436507.0799999998</v>
      </c>
      <c r="AK96" s="59">
        <f t="shared" si="11"/>
        <v>1299208.6499999999</v>
      </c>
      <c r="AL96" s="69">
        <f t="shared" si="12"/>
        <v>137298.42999999993</v>
      </c>
    </row>
    <row r="97" spans="1:38" ht="15" thickBot="1" x14ac:dyDescent="0.25">
      <c r="A97" s="50" t="s">
        <v>398</v>
      </c>
      <c r="B97" s="50" t="s">
        <v>399</v>
      </c>
      <c r="C97" s="88">
        <v>5763</v>
      </c>
      <c r="D97" s="89" t="s">
        <v>782</v>
      </c>
      <c r="E97" s="56" t="s">
        <v>1889</v>
      </c>
      <c r="F97" s="126">
        <v>544338.1</v>
      </c>
      <c r="G97" s="126">
        <v>4120</v>
      </c>
      <c r="H97" s="126">
        <v>252191.68</v>
      </c>
      <c r="I97" s="56">
        <v>918935.72</v>
      </c>
      <c r="J97" s="56">
        <v>6384.28</v>
      </c>
      <c r="K97" s="278">
        <v>200670</v>
      </c>
      <c r="N97" s="278">
        <v>1176.77</v>
      </c>
      <c r="O97" s="56"/>
      <c r="P97" s="56"/>
      <c r="Q97" s="56">
        <v>-3676428.82</v>
      </c>
      <c r="R97" s="56">
        <v>613325.81999999995</v>
      </c>
      <c r="S97" s="100">
        <v>826587.11</v>
      </c>
      <c r="U97" s="100">
        <v>1153.5</v>
      </c>
      <c r="W97" s="100">
        <v>482650</v>
      </c>
      <c r="X97" s="100">
        <v>23615</v>
      </c>
      <c r="Y97" s="127">
        <v>1223531</v>
      </c>
      <c r="AB97" s="127">
        <v>357077.53</v>
      </c>
      <c r="AC97" s="127">
        <v>77356.87</v>
      </c>
      <c r="AG97" s="99">
        <f t="shared" si="7"/>
        <v>800649.78</v>
      </c>
      <c r="AH97" s="63">
        <f t="shared" si="8"/>
        <v>201846.77</v>
      </c>
      <c r="AI97" s="64">
        <f t="shared" si="9"/>
        <v>598803.01</v>
      </c>
      <c r="AJ97" s="60">
        <f t="shared" si="10"/>
        <v>1334005.6099999999</v>
      </c>
      <c r="AK97" s="59">
        <f t="shared" si="11"/>
        <v>1657965.4</v>
      </c>
      <c r="AL97" s="69">
        <f t="shared" si="12"/>
        <v>-323959.79000000004</v>
      </c>
    </row>
    <row r="98" spans="1:38" ht="15" thickBot="1" x14ac:dyDescent="0.25">
      <c r="A98" s="50" t="s">
        <v>398</v>
      </c>
      <c r="B98" s="50" t="s">
        <v>399</v>
      </c>
      <c r="C98" s="88">
        <v>3934</v>
      </c>
      <c r="D98" s="89" t="s">
        <v>783</v>
      </c>
      <c r="E98" s="56" t="s">
        <v>1890</v>
      </c>
      <c r="F98" s="126">
        <v>493012.98</v>
      </c>
      <c r="G98" s="126">
        <v>0</v>
      </c>
      <c r="H98" s="126">
        <v>89480.16</v>
      </c>
      <c r="I98" s="56">
        <v>1003387.3</v>
      </c>
      <c r="J98" s="56">
        <v>112144.74</v>
      </c>
      <c r="O98" s="56"/>
      <c r="P98" s="56"/>
      <c r="Q98" s="56">
        <v>-419479.12</v>
      </c>
      <c r="R98" s="56">
        <v>1790978.12</v>
      </c>
      <c r="S98" s="100">
        <v>1026308.76</v>
      </c>
      <c r="U98" s="100">
        <v>871.82</v>
      </c>
      <c r="W98" s="100">
        <v>1181409.3</v>
      </c>
      <c r="Y98" s="127">
        <v>1503084.3</v>
      </c>
      <c r="AA98" s="127">
        <v>21378</v>
      </c>
      <c r="AB98" s="127">
        <v>337355.83</v>
      </c>
      <c r="AC98" s="127">
        <v>170915.76</v>
      </c>
      <c r="AF98" s="127">
        <v>596</v>
      </c>
      <c r="AG98" s="99">
        <f t="shared" si="7"/>
        <v>582493.14</v>
      </c>
      <c r="AH98" s="63">
        <f t="shared" si="8"/>
        <v>0</v>
      </c>
      <c r="AI98" s="64">
        <f t="shared" si="9"/>
        <v>582493.14</v>
      </c>
      <c r="AJ98" s="60">
        <f t="shared" si="10"/>
        <v>2208589.88</v>
      </c>
      <c r="AK98" s="59">
        <f t="shared" si="11"/>
        <v>2033329.8900000001</v>
      </c>
      <c r="AL98" s="69">
        <f t="shared" si="12"/>
        <v>175259.98999999976</v>
      </c>
    </row>
    <row r="99" spans="1:38" ht="15" thickBot="1" x14ac:dyDescent="0.25">
      <c r="A99" s="50" t="s">
        <v>398</v>
      </c>
      <c r="B99" s="50" t="s">
        <v>399</v>
      </c>
      <c r="C99" s="88">
        <v>5633</v>
      </c>
      <c r="D99" s="89" t="s">
        <v>784</v>
      </c>
      <c r="E99" s="56" t="s">
        <v>1891</v>
      </c>
      <c r="F99" s="126">
        <v>952532.92</v>
      </c>
      <c r="G99" s="126">
        <v>0</v>
      </c>
      <c r="H99" s="126">
        <v>206571.46</v>
      </c>
      <c r="I99" s="56">
        <v>4231893.74</v>
      </c>
      <c r="J99" s="56">
        <v>1425674.71</v>
      </c>
      <c r="K99" s="278">
        <v>0</v>
      </c>
      <c r="N99" s="278">
        <v>0</v>
      </c>
      <c r="O99" s="56">
        <v>20084</v>
      </c>
      <c r="P99" s="56"/>
      <c r="Q99" s="56">
        <v>58214.73</v>
      </c>
      <c r="R99" s="56">
        <v>1047464</v>
      </c>
      <c r="S99" s="100">
        <v>1744030.72</v>
      </c>
      <c r="T99" s="100">
        <v>220879</v>
      </c>
      <c r="U99" s="100">
        <v>1837.83</v>
      </c>
      <c r="W99" s="100">
        <v>1213030</v>
      </c>
      <c r="X99" s="100">
        <v>61950</v>
      </c>
      <c r="Y99" s="127">
        <v>1887306</v>
      </c>
      <c r="AB99" s="127">
        <v>697147.42</v>
      </c>
      <c r="AC99" s="127">
        <v>441547.64</v>
      </c>
      <c r="AG99" s="99">
        <f t="shared" si="7"/>
        <v>1159104.3800000001</v>
      </c>
      <c r="AH99" s="63">
        <f t="shared" si="8"/>
        <v>0</v>
      </c>
      <c r="AI99" s="64">
        <f t="shared" si="9"/>
        <v>1159104.3800000001</v>
      </c>
      <c r="AJ99" s="60">
        <f t="shared" si="10"/>
        <v>3241727.55</v>
      </c>
      <c r="AK99" s="59">
        <f t="shared" si="11"/>
        <v>3026001.06</v>
      </c>
      <c r="AL99" s="69">
        <f t="shared" si="12"/>
        <v>215726.48999999976</v>
      </c>
    </row>
    <row r="100" spans="1:38" ht="15" thickBot="1" x14ac:dyDescent="0.25">
      <c r="A100" s="50" t="s">
        <v>398</v>
      </c>
      <c r="B100" s="50" t="s">
        <v>399</v>
      </c>
      <c r="C100" s="88">
        <v>3215</v>
      </c>
      <c r="D100" s="89" t="s">
        <v>785</v>
      </c>
      <c r="E100" s="56" t="s">
        <v>1892</v>
      </c>
      <c r="F100" s="126">
        <v>141324.6</v>
      </c>
      <c r="G100" s="126">
        <v>34900</v>
      </c>
      <c r="H100" s="126">
        <v>132161.07</v>
      </c>
      <c r="I100" s="56">
        <v>1076798.3899999999</v>
      </c>
      <c r="J100" s="56">
        <v>167065.57</v>
      </c>
      <c r="K100" s="278">
        <v>12400</v>
      </c>
      <c r="M100" s="278">
        <v>40750</v>
      </c>
      <c r="N100" s="278">
        <v>57.67</v>
      </c>
      <c r="O100" s="56">
        <v>151225</v>
      </c>
      <c r="P100" s="56"/>
      <c r="Q100" s="56">
        <v>21775.33</v>
      </c>
      <c r="R100" s="56">
        <v>1768225.65</v>
      </c>
      <c r="S100" s="100">
        <v>961445.86</v>
      </c>
      <c r="T100" s="100">
        <v>70069</v>
      </c>
      <c r="U100" s="100">
        <v>379.19</v>
      </c>
      <c r="X100" s="100">
        <v>21095</v>
      </c>
      <c r="Y100" s="127">
        <v>496231</v>
      </c>
      <c r="AA100" s="127">
        <v>6672</v>
      </c>
      <c r="AB100" s="127">
        <v>427842.61</v>
      </c>
      <c r="AC100" s="127">
        <v>142138.01999999999</v>
      </c>
      <c r="AG100" s="99">
        <f t="shared" si="7"/>
        <v>308385.67000000004</v>
      </c>
      <c r="AH100" s="63">
        <f t="shared" si="8"/>
        <v>53207.67</v>
      </c>
      <c r="AI100" s="64">
        <f t="shared" si="9"/>
        <v>255178.00000000006</v>
      </c>
      <c r="AJ100" s="60">
        <f t="shared" si="10"/>
        <v>1052989.0499999998</v>
      </c>
      <c r="AK100" s="59">
        <f t="shared" si="11"/>
        <v>1072883.6299999999</v>
      </c>
      <c r="AL100" s="69">
        <f t="shared" si="12"/>
        <v>-19894.580000000075</v>
      </c>
    </row>
    <row r="101" spans="1:38" ht="15" thickBot="1" x14ac:dyDescent="0.25">
      <c r="A101" s="50" t="s">
        <v>398</v>
      </c>
      <c r="B101" s="50" t="s">
        <v>399</v>
      </c>
      <c r="C101" s="88">
        <v>4457</v>
      </c>
      <c r="D101" s="89" t="s">
        <v>786</v>
      </c>
      <c r="E101" s="56" t="s">
        <v>1922</v>
      </c>
      <c r="F101" s="126">
        <v>545840.91</v>
      </c>
      <c r="G101" s="126">
        <v>0</v>
      </c>
      <c r="H101" s="126">
        <v>68373.919999999998</v>
      </c>
      <c r="I101" s="56">
        <v>1049166.6299999999</v>
      </c>
      <c r="J101" s="56">
        <v>126382.43</v>
      </c>
      <c r="O101" s="56"/>
      <c r="P101" s="56"/>
      <c r="Q101" s="56"/>
      <c r="R101" s="56">
        <v>1440650.38</v>
      </c>
      <c r="S101" s="100">
        <v>891287.94</v>
      </c>
      <c r="T101" s="100">
        <v>173692</v>
      </c>
      <c r="U101" s="100">
        <v>882.44</v>
      </c>
      <c r="W101" s="100">
        <v>1599030</v>
      </c>
      <c r="Y101" s="127">
        <v>1976520</v>
      </c>
      <c r="AA101" s="127">
        <v>9966</v>
      </c>
      <c r="AB101" s="127">
        <v>438450.74</v>
      </c>
      <c r="AC101" s="127">
        <v>190490.35</v>
      </c>
      <c r="AG101" s="99">
        <f t="shared" si="7"/>
        <v>614214.83000000007</v>
      </c>
      <c r="AH101" s="63">
        <f t="shared" si="8"/>
        <v>0</v>
      </c>
      <c r="AI101" s="64">
        <f t="shared" si="9"/>
        <v>614214.83000000007</v>
      </c>
      <c r="AJ101" s="60">
        <f t="shared" si="10"/>
        <v>2664892.38</v>
      </c>
      <c r="AK101" s="59">
        <f t="shared" si="11"/>
        <v>2615427.0900000003</v>
      </c>
      <c r="AL101" s="69">
        <f t="shared" si="12"/>
        <v>49465.289999999572</v>
      </c>
    </row>
    <row r="102" spans="1:38" ht="15" thickBot="1" x14ac:dyDescent="0.25">
      <c r="A102" s="50" t="s">
        <v>402</v>
      </c>
      <c r="B102" s="50" t="s">
        <v>403</v>
      </c>
      <c r="C102" s="88">
        <v>2578</v>
      </c>
      <c r="D102" s="89" t="s">
        <v>787</v>
      </c>
      <c r="E102" s="56" t="s">
        <v>1893</v>
      </c>
      <c r="F102" s="126">
        <v>120782.6</v>
      </c>
      <c r="G102" s="126">
        <v>11960</v>
      </c>
      <c r="H102" s="126">
        <v>37342.080000000002</v>
      </c>
      <c r="I102" s="56">
        <v>1647141.43</v>
      </c>
      <c r="J102" s="56">
        <v>425972.87</v>
      </c>
      <c r="N102" s="278">
        <v>233.64</v>
      </c>
      <c r="O102" s="56">
        <v>0</v>
      </c>
      <c r="P102" s="56"/>
      <c r="Q102" s="56">
        <v>146263.67000000001</v>
      </c>
      <c r="R102" s="56">
        <v>2439714</v>
      </c>
      <c r="S102" s="100">
        <v>812443.65</v>
      </c>
      <c r="T102" s="100">
        <v>280000</v>
      </c>
      <c r="U102" s="100">
        <v>381.32</v>
      </c>
      <c r="W102" s="100">
        <v>959310</v>
      </c>
      <c r="Y102" s="127">
        <v>1098910</v>
      </c>
      <c r="AA102" s="127">
        <v>5080</v>
      </c>
      <c r="AB102" s="127">
        <v>618850.5</v>
      </c>
      <c r="AC102" s="127">
        <v>227300.15</v>
      </c>
      <c r="AG102" s="99">
        <f t="shared" si="7"/>
        <v>170084.68</v>
      </c>
      <c r="AH102" s="63">
        <f t="shared" si="8"/>
        <v>233.64</v>
      </c>
      <c r="AI102" s="64">
        <f t="shared" si="9"/>
        <v>169851.03999999998</v>
      </c>
      <c r="AJ102" s="60">
        <f t="shared" si="10"/>
        <v>2052134.97</v>
      </c>
      <c r="AK102" s="59">
        <f t="shared" si="11"/>
        <v>1950140.65</v>
      </c>
      <c r="AL102" s="69">
        <f t="shared" si="12"/>
        <v>101994.32000000007</v>
      </c>
    </row>
    <row r="103" spans="1:38" ht="15" thickBot="1" x14ac:dyDescent="0.25">
      <c r="A103" s="50" t="s">
        <v>402</v>
      </c>
      <c r="B103" s="50" t="s">
        <v>403</v>
      </c>
      <c r="C103" s="88">
        <v>5205</v>
      </c>
      <c r="D103" s="89" t="s">
        <v>788</v>
      </c>
      <c r="E103" s="56" t="s">
        <v>1894</v>
      </c>
      <c r="F103" s="126">
        <v>286961.25</v>
      </c>
      <c r="G103" s="126">
        <v>19760</v>
      </c>
      <c r="H103" s="126">
        <v>17426.259999999998</v>
      </c>
      <c r="I103" s="56">
        <v>1216330.8400000001</v>
      </c>
      <c r="J103" s="56">
        <v>33280.33</v>
      </c>
      <c r="O103" s="56"/>
      <c r="P103" s="56"/>
      <c r="Q103" s="56">
        <v>38801.699999999997</v>
      </c>
      <c r="R103" s="56">
        <v>3137825</v>
      </c>
      <c r="S103" s="100">
        <v>888605.38</v>
      </c>
      <c r="U103" s="100">
        <v>469.62</v>
      </c>
      <c r="Y103" s="127">
        <v>336855</v>
      </c>
      <c r="AB103" s="127">
        <v>390686.33</v>
      </c>
      <c r="AC103" s="127">
        <v>136904.07999999999</v>
      </c>
      <c r="AF103" s="127">
        <v>10000</v>
      </c>
      <c r="AG103" s="99">
        <f t="shared" si="7"/>
        <v>324147.51</v>
      </c>
      <c r="AH103" s="63">
        <f t="shared" si="8"/>
        <v>0</v>
      </c>
      <c r="AI103" s="64">
        <f t="shared" si="9"/>
        <v>324147.51</v>
      </c>
      <c r="AJ103" s="60">
        <f t="shared" si="10"/>
        <v>889075</v>
      </c>
      <c r="AK103" s="59">
        <f t="shared" si="11"/>
        <v>874445.41</v>
      </c>
      <c r="AL103" s="69">
        <f t="shared" si="12"/>
        <v>14629.589999999967</v>
      </c>
    </row>
    <row r="104" spans="1:38" ht="15" thickBot="1" x14ac:dyDescent="0.25">
      <c r="A104" s="50" t="s">
        <v>402</v>
      </c>
      <c r="B104" s="50" t="s">
        <v>403</v>
      </c>
      <c r="C104" s="88">
        <v>2942</v>
      </c>
      <c r="D104" s="89" t="s">
        <v>789</v>
      </c>
      <c r="E104" s="56" t="s">
        <v>1897</v>
      </c>
      <c r="F104" s="126">
        <v>8688.98</v>
      </c>
      <c r="G104" s="126">
        <v>11180</v>
      </c>
      <c r="H104" s="126">
        <v>18669.97</v>
      </c>
      <c r="I104" s="56">
        <v>679706.39</v>
      </c>
      <c r="J104" s="56">
        <v>450815.8</v>
      </c>
      <c r="K104" s="278">
        <v>1215</v>
      </c>
      <c r="L104" s="278">
        <v>26807</v>
      </c>
      <c r="M104" s="278">
        <v>66600</v>
      </c>
      <c r="N104" s="278">
        <v>3442.24</v>
      </c>
      <c r="O104" s="56"/>
      <c r="P104" s="56"/>
      <c r="Q104" s="56">
        <v>363657.33</v>
      </c>
      <c r="R104" s="56">
        <v>1499736.2</v>
      </c>
      <c r="S104" s="100">
        <v>1096765.8500000001</v>
      </c>
      <c r="U104" s="100">
        <v>208.75</v>
      </c>
      <c r="W104" s="100">
        <v>987600</v>
      </c>
      <c r="Y104" s="127">
        <v>1286718</v>
      </c>
      <c r="AB104" s="127">
        <v>585868.59</v>
      </c>
      <c r="AC104" s="127">
        <v>139669.26999999999</v>
      </c>
      <c r="AE104" s="127">
        <v>9</v>
      </c>
      <c r="AF104" s="127">
        <v>40500</v>
      </c>
      <c r="AG104" s="99">
        <f t="shared" si="7"/>
        <v>38538.949999999997</v>
      </c>
      <c r="AH104" s="63">
        <f t="shared" si="8"/>
        <v>98064.24</v>
      </c>
      <c r="AI104" s="64">
        <f t="shared" si="9"/>
        <v>-59525.290000000008</v>
      </c>
      <c r="AJ104" s="60">
        <f t="shared" si="10"/>
        <v>2084574.6</v>
      </c>
      <c r="AK104" s="59">
        <f t="shared" si="11"/>
        <v>2052764.8599999999</v>
      </c>
      <c r="AL104" s="69">
        <f t="shared" si="12"/>
        <v>31809.740000000224</v>
      </c>
    </row>
    <row r="105" spans="1:38" ht="15" thickBot="1" x14ac:dyDescent="0.25">
      <c r="A105" s="50" t="s">
        <v>402</v>
      </c>
      <c r="B105" s="50" t="s">
        <v>403</v>
      </c>
      <c r="C105" s="88">
        <v>3193</v>
      </c>
      <c r="D105" s="89" t="s">
        <v>790</v>
      </c>
      <c r="E105" s="56" t="s">
        <v>1898</v>
      </c>
      <c r="F105" s="126">
        <v>169084.42</v>
      </c>
      <c r="G105" s="126">
        <v>17462</v>
      </c>
      <c r="H105" s="126">
        <v>156217.44</v>
      </c>
      <c r="I105" s="56">
        <v>701623.22</v>
      </c>
      <c r="J105" s="56">
        <v>448219.07</v>
      </c>
      <c r="M105" s="278">
        <v>100000</v>
      </c>
      <c r="N105" s="278">
        <v>1542.05</v>
      </c>
      <c r="O105" s="56"/>
      <c r="P105" s="56"/>
      <c r="Q105" s="56">
        <v>158506.43</v>
      </c>
      <c r="R105" s="56"/>
      <c r="S105" s="100">
        <v>1082881.78</v>
      </c>
      <c r="U105" s="100">
        <v>397.03</v>
      </c>
      <c r="W105" s="100">
        <v>105470</v>
      </c>
      <c r="Y105" s="127">
        <v>550458</v>
      </c>
      <c r="AA105" s="127">
        <v>4120</v>
      </c>
      <c r="AB105" s="127">
        <v>477168.46</v>
      </c>
      <c r="AC105" s="127">
        <v>154348.24</v>
      </c>
      <c r="AG105" s="99">
        <f t="shared" si="7"/>
        <v>342763.86</v>
      </c>
      <c r="AH105" s="63">
        <f t="shared" si="8"/>
        <v>101542.05</v>
      </c>
      <c r="AI105" s="64">
        <f t="shared" si="9"/>
        <v>241221.81</v>
      </c>
      <c r="AJ105" s="60">
        <f t="shared" si="10"/>
        <v>1188748.81</v>
      </c>
      <c r="AK105" s="59">
        <f t="shared" si="11"/>
        <v>1186094.7</v>
      </c>
      <c r="AL105" s="69">
        <f t="shared" si="12"/>
        <v>2654.1100000001024</v>
      </c>
    </row>
    <row r="106" spans="1:38" ht="15" thickBot="1" x14ac:dyDescent="0.25">
      <c r="A106" s="50" t="s">
        <v>402</v>
      </c>
      <c r="B106" s="50" t="s">
        <v>403</v>
      </c>
      <c r="C106" s="88">
        <v>4152</v>
      </c>
      <c r="D106" s="89" t="s">
        <v>791</v>
      </c>
      <c r="E106" s="56" t="s">
        <v>1900</v>
      </c>
      <c r="F106" s="126">
        <v>75868.19</v>
      </c>
      <c r="G106" s="126">
        <v>24070</v>
      </c>
      <c r="H106" s="126">
        <v>64479.16</v>
      </c>
      <c r="I106" s="56">
        <v>983508.45</v>
      </c>
      <c r="J106" s="56">
        <v>392313.31</v>
      </c>
      <c r="K106" s="278">
        <v>0</v>
      </c>
      <c r="N106" s="278">
        <v>34.85</v>
      </c>
      <c r="O106" s="56"/>
      <c r="P106" s="56"/>
      <c r="Q106" s="56">
        <v>27.24</v>
      </c>
      <c r="R106" s="56">
        <v>1687514</v>
      </c>
      <c r="S106" s="100">
        <v>1304377.27</v>
      </c>
      <c r="U106" s="100">
        <v>384.14</v>
      </c>
      <c r="Y106" s="127">
        <v>336780</v>
      </c>
      <c r="AB106" s="127">
        <v>355889.59</v>
      </c>
      <c r="AC106" s="127">
        <v>150746.56</v>
      </c>
      <c r="AF106" s="127">
        <v>50000</v>
      </c>
      <c r="AG106" s="99">
        <f t="shared" si="7"/>
        <v>164417.35</v>
      </c>
      <c r="AH106" s="63">
        <f t="shared" si="8"/>
        <v>34.85</v>
      </c>
      <c r="AI106" s="64">
        <f t="shared" si="9"/>
        <v>164382.5</v>
      </c>
      <c r="AJ106" s="60">
        <f t="shared" si="10"/>
        <v>1304761.4099999999</v>
      </c>
      <c r="AK106" s="59">
        <f t="shared" si="11"/>
        <v>893416.15000000014</v>
      </c>
      <c r="AL106" s="69">
        <f t="shared" si="12"/>
        <v>411345.25999999978</v>
      </c>
    </row>
    <row r="107" spans="1:38" ht="15" thickBot="1" x14ac:dyDescent="0.25">
      <c r="A107" s="50" t="s">
        <v>406</v>
      </c>
      <c r="B107" s="50" t="s">
        <v>407</v>
      </c>
      <c r="C107" s="88">
        <v>4559</v>
      </c>
      <c r="D107" s="89" t="s">
        <v>792</v>
      </c>
      <c r="E107" s="56" t="s">
        <v>1902</v>
      </c>
      <c r="F107" s="126">
        <v>267192.61</v>
      </c>
      <c r="G107" s="126">
        <v>0</v>
      </c>
      <c r="H107" s="126">
        <v>79475.56</v>
      </c>
      <c r="I107" s="56">
        <v>930397.37</v>
      </c>
      <c r="J107" s="56">
        <v>239388.69</v>
      </c>
      <c r="N107" s="278">
        <v>323.89999999999998</v>
      </c>
      <c r="O107" s="56"/>
      <c r="P107" s="56"/>
      <c r="Q107" s="56">
        <v>748</v>
      </c>
      <c r="R107" s="56">
        <v>4303318.3099999996</v>
      </c>
      <c r="S107" s="100">
        <v>944977.99</v>
      </c>
      <c r="T107" s="100">
        <v>110040</v>
      </c>
      <c r="U107" s="100">
        <v>409.74</v>
      </c>
      <c r="W107" s="100">
        <v>1793628</v>
      </c>
      <c r="X107" s="100">
        <v>30000</v>
      </c>
      <c r="Y107" s="127">
        <v>2092361</v>
      </c>
      <c r="AB107" s="127">
        <v>391260.22</v>
      </c>
      <c r="AC107" s="127">
        <v>90970.2</v>
      </c>
      <c r="AG107" s="99">
        <f t="shared" si="7"/>
        <v>346668.17</v>
      </c>
      <c r="AH107" s="63">
        <f t="shared" si="8"/>
        <v>323.89999999999998</v>
      </c>
      <c r="AI107" s="64">
        <f t="shared" si="9"/>
        <v>346344.26999999996</v>
      </c>
      <c r="AJ107" s="60">
        <f t="shared" si="10"/>
        <v>2879055.73</v>
      </c>
      <c r="AK107" s="59">
        <f t="shared" si="11"/>
        <v>2574591.42</v>
      </c>
      <c r="AL107" s="69">
        <f t="shared" si="12"/>
        <v>304464.31000000006</v>
      </c>
    </row>
    <row r="108" spans="1:38" ht="15" thickBot="1" x14ac:dyDescent="0.25">
      <c r="A108" s="50" t="s">
        <v>406</v>
      </c>
      <c r="B108" s="50" t="s">
        <v>407</v>
      </c>
      <c r="C108" s="88">
        <v>1402</v>
      </c>
      <c r="D108" s="89" t="s">
        <v>793</v>
      </c>
      <c r="E108" s="56" t="s">
        <v>1903</v>
      </c>
      <c r="F108" s="126">
        <v>236895.22</v>
      </c>
      <c r="G108" s="126">
        <v>0</v>
      </c>
      <c r="H108" s="126">
        <v>24645.74</v>
      </c>
      <c r="I108" s="56">
        <v>792162.11</v>
      </c>
      <c r="J108" s="56">
        <v>208285.65</v>
      </c>
      <c r="L108" s="278">
        <v>21241</v>
      </c>
      <c r="N108" s="278">
        <v>152</v>
      </c>
      <c r="O108" s="56"/>
      <c r="P108" s="56"/>
      <c r="Q108" s="56">
        <v>-152</v>
      </c>
      <c r="R108" s="56">
        <v>2346487</v>
      </c>
      <c r="S108" s="100">
        <v>653105.32999999996</v>
      </c>
      <c r="U108" s="100">
        <v>477.98</v>
      </c>
      <c r="W108" s="100">
        <v>1017418.5</v>
      </c>
      <c r="X108" s="100">
        <v>35200</v>
      </c>
      <c r="Y108" s="127">
        <v>1082146.5</v>
      </c>
      <c r="AB108" s="127">
        <v>412877.61</v>
      </c>
      <c r="AC108" s="127">
        <v>138281.59</v>
      </c>
      <c r="AG108" s="99">
        <f t="shared" si="7"/>
        <v>261540.96</v>
      </c>
      <c r="AH108" s="63">
        <f t="shared" si="8"/>
        <v>21393</v>
      </c>
      <c r="AI108" s="64">
        <f t="shared" si="9"/>
        <v>240147.96</v>
      </c>
      <c r="AJ108" s="60">
        <f t="shared" si="10"/>
        <v>1706201.81</v>
      </c>
      <c r="AK108" s="59">
        <f t="shared" si="11"/>
        <v>1633305.7</v>
      </c>
      <c r="AL108" s="69">
        <f t="shared" si="12"/>
        <v>72896.110000000102</v>
      </c>
    </row>
    <row r="109" spans="1:38" ht="15" thickBot="1" x14ac:dyDescent="0.25">
      <c r="A109" s="50" t="s">
        <v>406</v>
      </c>
      <c r="B109" s="50" t="s">
        <v>407</v>
      </c>
      <c r="C109" s="88">
        <v>4041</v>
      </c>
      <c r="D109" s="89" t="s">
        <v>794</v>
      </c>
      <c r="E109" s="56" t="s">
        <v>1904</v>
      </c>
      <c r="F109" s="126">
        <v>272114.11</v>
      </c>
      <c r="G109" s="126">
        <v>0</v>
      </c>
      <c r="H109" s="126">
        <v>48850.16</v>
      </c>
      <c r="I109" s="56">
        <v>1161711.18</v>
      </c>
      <c r="J109" s="56">
        <v>230362.18</v>
      </c>
      <c r="K109" s="278">
        <v>3000</v>
      </c>
      <c r="L109" s="278">
        <v>30733.38</v>
      </c>
      <c r="N109" s="278">
        <v>152</v>
      </c>
      <c r="O109" s="56"/>
      <c r="P109" s="56"/>
      <c r="Q109" s="56">
        <v>-24142</v>
      </c>
      <c r="R109" s="56">
        <v>2125037.4300000002</v>
      </c>
      <c r="S109" s="100">
        <v>834468.71</v>
      </c>
      <c r="U109" s="100">
        <v>604.57000000000005</v>
      </c>
      <c r="W109" s="100">
        <v>459568.8</v>
      </c>
      <c r="X109" s="100">
        <v>308850</v>
      </c>
      <c r="Y109" s="127">
        <v>848566.8</v>
      </c>
      <c r="AB109" s="127">
        <v>556236.36</v>
      </c>
      <c r="AC109" s="127">
        <v>140606.01</v>
      </c>
      <c r="AG109" s="99">
        <f t="shared" si="7"/>
        <v>320964.27</v>
      </c>
      <c r="AH109" s="63">
        <f t="shared" si="8"/>
        <v>33885.380000000005</v>
      </c>
      <c r="AI109" s="64">
        <f t="shared" si="9"/>
        <v>287078.89</v>
      </c>
      <c r="AJ109" s="60">
        <f t="shared" si="10"/>
        <v>1603492.0799999998</v>
      </c>
      <c r="AK109" s="59">
        <f t="shared" si="11"/>
        <v>1545409.1700000002</v>
      </c>
      <c r="AL109" s="69">
        <f t="shared" si="12"/>
        <v>58082.909999999683</v>
      </c>
    </row>
    <row r="110" spans="1:38" ht="15" thickBot="1" x14ac:dyDescent="0.25">
      <c r="A110" s="50" t="s">
        <v>406</v>
      </c>
      <c r="B110" s="50" t="s">
        <v>407</v>
      </c>
      <c r="C110" s="88">
        <v>3664</v>
      </c>
      <c r="D110" s="89" t="s">
        <v>795</v>
      </c>
      <c r="E110" s="56" t="s">
        <v>1905</v>
      </c>
      <c r="F110" s="126">
        <v>459916.5</v>
      </c>
      <c r="G110" s="126">
        <v>0</v>
      </c>
      <c r="H110" s="126">
        <v>19819.45</v>
      </c>
      <c r="I110" s="56">
        <v>335749.73</v>
      </c>
      <c r="J110" s="56">
        <v>178688.34</v>
      </c>
      <c r="L110" s="278">
        <v>31508.240000000002</v>
      </c>
      <c r="N110" s="278">
        <v>152</v>
      </c>
      <c r="O110" s="56"/>
      <c r="P110" s="56"/>
      <c r="Q110" s="56"/>
      <c r="R110" s="56">
        <v>1196485.3400000001</v>
      </c>
      <c r="S110" s="100">
        <v>759295.11</v>
      </c>
      <c r="U110" s="100">
        <v>1044.1300000000001</v>
      </c>
      <c r="W110" s="100">
        <v>718200</v>
      </c>
      <c r="X110" s="100">
        <v>425316</v>
      </c>
      <c r="Y110" s="127">
        <v>1222470</v>
      </c>
      <c r="AB110" s="127">
        <v>524071.28</v>
      </c>
      <c r="AC110" s="127">
        <v>80389.7</v>
      </c>
      <c r="AG110" s="99">
        <f t="shared" si="7"/>
        <v>479735.95</v>
      </c>
      <c r="AH110" s="63">
        <f t="shared" si="8"/>
        <v>31660.240000000002</v>
      </c>
      <c r="AI110" s="64">
        <f t="shared" si="9"/>
        <v>448075.71</v>
      </c>
      <c r="AJ110" s="60">
        <f t="shared" si="10"/>
        <v>1903855.24</v>
      </c>
      <c r="AK110" s="59">
        <f t="shared" si="11"/>
        <v>1826930.98</v>
      </c>
      <c r="AL110" s="69">
        <f t="shared" si="12"/>
        <v>76924.260000000009</v>
      </c>
    </row>
    <row r="111" spans="1:38" ht="15" thickBot="1" x14ac:dyDescent="0.25">
      <c r="A111" s="50" t="s">
        <v>406</v>
      </c>
      <c r="B111" s="50" t="s">
        <v>407</v>
      </c>
      <c r="C111" s="88">
        <v>1748</v>
      </c>
      <c r="D111" s="89" t="s">
        <v>796</v>
      </c>
      <c r="E111" s="56" t="s">
        <v>1923</v>
      </c>
      <c r="F111" s="126">
        <v>118555.55</v>
      </c>
      <c r="G111" s="126">
        <v>0</v>
      </c>
      <c r="H111" s="126">
        <v>10999.35</v>
      </c>
      <c r="I111" s="56">
        <v>642808.51</v>
      </c>
      <c r="J111" s="56">
        <v>172689.74</v>
      </c>
      <c r="N111" s="278">
        <v>0</v>
      </c>
      <c r="O111" s="56"/>
      <c r="P111" s="56"/>
      <c r="Q111" s="56">
        <v>-238.36</v>
      </c>
      <c r="R111" s="56">
        <v>1169693.49</v>
      </c>
      <c r="S111" s="100">
        <v>581950.28</v>
      </c>
      <c r="U111" s="100">
        <v>252.9</v>
      </c>
      <c r="W111" s="100">
        <v>653413.5</v>
      </c>
      <c r="Y111" s="127">
        <v>744077.5</v>
      </c>
      <c r="AA111" s="127">
        <v>1504</v>
      </c>
      <c r="AB111" s="127">
        <v>293070.24</v>
      </c>
      <c r="AC111" s="127">
        <v>138716.31</v>
      </c>
      <c r="AG111" s="99">
        <f t="shared" si="7"/>
        <v>129554.90000000001</v>
      </c>
      <c r="AH111" s="63">
        <f t="shared" si="8"/>
        <v>0</v>
      </c>
      <c r="AI111" s="64">
        <f t="shared" si="9"/>
        <v>129554.90000000001</v>
      </c>
      <c r="AJ111" s="60">
        <f t="shared" si="10"/>
        <v>1235616.6800000002</v>
      </c>
      <c r="AK111" s="59">
        <f t="shared" si="11"/>
        <v>1177368.05</v>
      </c>
      <c r="AL111" s="69">
        <f t="shared" si="12"/>
        <v>58248.630000000121</v>
      </c>
    </row>
    <row r="112" spans="1:38" ht="15" thickBot="1" x14ac:dyDescent="0.25">
      <c r="A112" s="50" t="s">
        <v>410</v>
      </c>
      <c r="B112" s="50" t="s">
        <v>411</v>
      </c>
      <c r="C112" s="88">
        <v>5082</v>
      </c>
      <c r="D112" s="89" t="s">
        <v>797</v>
      </c>
      <c r="E112" s="56" t="s">
        <v>1906</v>
      </c>
      <c r="F112" s="126">
        <v>1202841.33</v>
      </c>
      <c r="G112" s="126">
        <v>0</v>
      </c>
      <c r="H112" s="126">
        <v>90373.33</v>
      </c>
      <c r="I112" s="56">
        <v>1600153.39</v>
      </c>
      <c r="J112" s="56">
        <v>194626.41</v>
      </c>
      <c r="K112" s="278">
        <v>0</v>
      </c>
      <c r="N112" s="278">
        <v>208.68</v>
      </c>
      <c r="O112" s="56"/>
      <c r="P112" s="56">
        <v>1809812.26</v>
      </c>
      <c r="Q112" s="56">
        <v>-1388</v>
      </c>
      <c r="R112" s="56">
        <v>620039.24</v>
      </c>
      <c r="S112" s="100">
        <v>1570340.09</v>
      </c>
      <c r="T112" s="100">
        <v>196000</v>
      </c>
      <c r="U112" s="100">
        <v>966.5</v>
      </c>
      <c r="W112" s="100">
        <v>998366.1</v>
      </c>
      <c r="X112" s="100">
        <v>761203</v>
      </c>
      <c r="Y112" s="127">
        <v>1344941.1</v>
      </c>
      <c r="AB112" s="127">
        <v>1004995.24</v>
      </c>
      <c r="AC112" s="127">
        <v>191059.05</v>
      </c>
      <c r="AG112" s="99">
        <f t="shared" si="7"/>
        <v>1293214.6600000001</v>
      </c>
      <c r="AH112" s="63">
        <f t="shared" si="8"/>
        <v>208.68</v>
      </c>
      <c r="AI112" s="64">
        <f t="shared" si="9"/>
        <v>1293005.9800000002</v>
      </c>
      <c r="AJ112" s="60">
        <f t="shared" si="10"/>
        <v>3526875.69</v>
      </c>
      <c r="AK112" s="59">
        <f t="shared" si="11"/>
        <v>2540995.3899999997</v>
      </c>
      <c r="AL112" s="69">
        <f t="shared" si="12"/>
        <v>985880.30000000028</v>
      </c>
    </row>
    <row r="113" spans="1:38" ht="15" thickBot="1" x14ac:dyDescent="0.25">
      <c r="A113" s="50" t="s">
        <v>410</v>
      </c>
      <c r="B113" s="50" t="s">
        <v>411</v>
      </c>
      <c r="C113" s="88">
        <v>5235</v>
      </c>
      <c r="D113" s="89" t="s">
        <v>798</v>
      </c>
      <c r="E113" s="56" t="s">
        <v>1907</v>
      </c>
      <c r="F113" s="126">
        <v>475099.33</v>
      </c>
      <c r="G113" s="126">
        <v>0</v>
      </c>
      <c r="H113" s="126">
        <v>25280.29</v>
      </c>
      <c r="I113" s="56">
        <v>745638.27</v>
      </c>
      <c r="J113" s="56">
        <v>248769.39</v>
      </c>
      <c r="N113" s="278">
        <v>0</v>
      </c>
      <c r="O113" s="56"/>
      <c r="P113" s="56">
        <v>-1838496.71</v>
      </c>
      <c r="Q113" s="56">
        <v>605.6</v>
      </c>
      <c r="R113" s="56">
        <v>3271774.09</v>
      </c>
      <c r="S113" s="100">
        <v>1834475.25</v>
      </c>
      <c r="U113" s="100">
        <v>898.56</v>
      </c>
      <c r="W113" s="100">
        <v>1063300</v>
      </c>
      <c r="X113" s="100">
        <v>54500</v>
      </c>
      <c r="Y113" s="127">
        <v>1628996</v>
      </c>
      <c r="AA113" s="127">
        <v>14765</v>
      </c>
      <c r="AB113" s="127">
        <v>993531.81</v>
      </c>
      <c r="AC113" s="127">
        <v>158083.70000000001</v>
      </c>
      <c r="AD113" s="127">
        <v>7601</v>
      </c>
      <c r="AG113" s="99">
        <f t="shared" si="7"/>
        <v>500379.62</v>
      </c>
      <c r="AH113" s="63">
        <f t="shared" si="8"/>
        <v>0</v>
      </c>
      <c r="AI113" s="64">
        <f t="shared" si="9"/>
        <v>500379.62</v>
      </c>
      <c r="AJ113" s="60">
        <f t="shared" si="10"/>
        <v>2953173.81</v>
      </c>
      <c r="AK113" s="59">
        <f t="shared" si="11"/>
        <v>2802977.5100000002</v>
      </c>
      <c r="AL113" s="69">
        <f t="shared" si="12"/>
        <v>150196.29999999981</v>
      </c>
    </row>
    <row r="114" spans="1:38" ht="15" thickBot="1" x14ac:dyDescent="0.25">
      <c r="A114" s="50" t="s">
        <v>410</v>
      </c>
      <c r="B114" s="50" t="s">
        <v>411</v>
      </c>
      <c r="C114" s="88">
        <v>2707</v>
      </c>
      <c r="D114" s="89" t="s">
        <v>799</v>
      </c>
      <c r="E114" s="56" t="s">
        <v>1908</v>
      </c>
      <c r="F114" s="126">
        <v>410120</v>
      </c>
      <c r="G114" s="126">
        <v>0</v>
      </c>
      <c r="H114" s="126">
        <v>45434.7</v>
      </c>
      <c r="I114" s="56">
        <v>392426.22</v>
      </c>
      <c r="J114" s="56">
        <v>239868.45</v>
      </c>
      <c r="M114" s="278">
        <v>41400</v>
      </c>
      <c r="N114" s="278">
        <v>0</v>
      </c>
      <c r="O114" s="56"/>
      <c r="P114" s="56">
        <v>-194462.51</v>
      </c>
      <c r="Q114" s="56">
        <v>422493.47</v>
      </c>
      <c r="R114" s="56">
        <v>679737.85</v>
      </c>
      <c r="S114" s="100">
        <v>1088352.81</v>
      </c>
      <c r="T114" s="100">
        <v>30797</v>
      </c>
      <c r="U114" s="100">
        <v>861.77</v>
      </c>
      <c r="W114" s="100">
        <v>557460</v>
      </c>
      <c r="Y114" s="127">
        <v>915840</v>
      </c>
      <c r="AB114" s="127">
        <v>434478.72</v>
      </c>
      <c r="AC114" s="127">
        <v>36425.300000000003</v>
      </c>
      <c r="AD114" s="127">
        <v>325</v>
      </c>
      <c r="AF114" s="127">
        <v>80000</v>
      </c>
      <c r="AG114" s="99">
        <f t="shared" si="7"/>
        <v>455554.7</v>
      </c>
      <c r="AH114" s="63">
        <f t="shared" si="8"/>
        <v>41400</v>
      </c>
      <c r="AI114" s="64">
        <f t="shared" si="9"/>
        <v>414154.7</v>
      </c>
      <c r="AJ114" s="60">
        <f t="shared" si="10"/>
        <v>1677471.58</v>
      </c>
      <c r="AK114" s="59">
        <f t="shared" si="11"/>
        <v>1467069.02</v>
      </c>
      <c r="AL114" s="69">
        <f t="shared" si="12"/>
        <v>210402.56000000006</v>
      </c>
    </row>
    <row r="115" spans="1:38" ht="15" thickBot="1" x14ac:dyDescent="0.25">
      <c r="A115" s="50" t="s">
        <v>410</v>
      </c>
      <c r="B115" s="50" t="s">
        <v>411</v>
      </c>
      <c r="C115" s="88">
        <v>4472</v>
      </c>
      <c r="D115" s="89" t="s">
        <v>800</v>
      </c>
      <c r="E115" s="56" t="s">
        <v>1909</v>
      </c>
      <c r="F115" s="126">
        <v>812809.49</v>
      </c>
      <c r="G115" s="126">
        <v>81434</v>
      </c>
      <c r="H115" s="126">
        <v>29980.080000000002</v>
      </c>
      <c r="I115" s="56">
        <v>1074458.8400000001</v>
      </c>
      <c r="J115" s="56">
        <v>350533.75</v>
      </c>
      <c r="N115" s="278">
        <v>0</v>
      </c>
      <c r="O115" s="56"/>
      <c r="P115" s="56">
        <v>94098.6</v>
      </c>
      <c r="Q115" s="56"/>
      <c r="R115" s="56">
        <v>1731639.01</v>
      </c>
      <c r="S115" s="100">
        <v>1632701.26</v>
      </c>
      <c r="T115" s="100">
        <v>477208</v>
      </c>
      <c r="U115" s="100">
        <v>605.70000000000005</v>
      </c>
      <c r="W115" s="100">
        <v>913220</v>
      </c>
      <c r="Y115" s="127">
        <v>1426100</v>
      </c>
      <c r="AB115" s="127">
        <v>644266.61</v>
      </c>
      <c r="AC115" s="127">
        <v>166222.79999999999</v>
      </c>
      <c r="AG115" s="99">
        <f t="shared" si="7"/>
        <v>924223.57</v>
      </c>
      <c r="AH115" s="63">
        <f t="shared" si="8"/>
        <v>0</v>
      </c>
      <c r="AI115" s="64">
        <f t="shared" si="9"/>
        <v>924223.57</v>
      </c>
      <c r="AJ115" s="60">
        <f t="shared" si="10"/>
        <v>3023734.96</v>
      </c>
      <c r="AK115" s="59">
        <f t="shared" si="11"/>
        <v>2236589.4099999997</v>
      </c>
      <c r="AL115" s="69">
        <f t="shared" si="12"/>
        <v>787145.55000000028</v>
      </c>
    </row>
    <row r="116" spans="1:38" ht="15" thickBot="1" x14ac:dyDescent="0.25">
      <c r="A116" s="50" t="s">
        <v>410</v>
      </c>
      <c r="B116" s="50" t="s">
        <v>411</v>
      </c>
      <c r="C116" s="88">
        <v>1392</v>
      </c>
      <c r="D116" s="89" t="s">
        <v>801</v>
      </c>
      <c r="E116" s="56" t="s">
        <v>1910</v>
      </c>
      <c r="F116" s="126">
        <v>181969.5</v>
      </c>
      <c r="G116" s="126">
        <v>0</v>
      </c>
      <c r="H116" s="126">
        <v>32618.79</v>
      </c>
      <c r="I116" s="56">
        <v>377371.09</v>
      </c>
      <c r="J116" s="56">
        <v>348998.9</v>
      </c>
      <c r="K116" s="278">
        <v>800</v>
      </c>
      <c r="M116" s="278">
        <v>5400</v>
      </c>
      <c r="N116" s="278">
        <v>12</v>
      </c>
      <c r="O116" s="56"/>
      <c r="P116" s="56">
        <v>-1502847.15</v>
      </c>
      <c r="Q116" s="56"/>
      <c r="R116" s="56">
        <v>2353915.73</v>
      </c>
      <c r="S116" s="100">
        <v>649569.49</v>
      </c>
      <c r="U116" s="100">
        <v>313.37</v>
      </c>
      <c r="W116" s="100">
        <v>456530</v>
      </c>
      <c r="Y116" s="127">
        <v>521830</v>
      </c>
      <c r="AA116" s="127">
        <v>492</v>
      </c>
      <c r="AB116" s="127">
        <v>326252.31</v>
      </c>
      <c r="AC116" s="127">
        <v>117412.85</v>
      </c>
      <c r="AD116" s="127">
        <v>8554</v>
      </c>
      <c r="AG116" s="99">
        <f t="shared" si="7"/>
        <v>214588.29</v>
      </c>
      <c r="AH116" s="63">
        <f t="shared" si="8"/>
        <v>6212</v>
      </c>
      <c r="AI116" s="64">
        <f t="shared" si="9"/>
        <v>208376.29</v>
      </c>
      <c r="AJ116" s="60">
        <f t="shared" si="10"/>
        <v>1106412.8599999999</v>
      </c>
      <c r="AK116" s="59">
        <f t="shared" si="11"/>
        <v>974541.16</v>
      </c>
      <c r="AL116" s="69">
        <f t="shared" si="12"/>
        <v>131871.69999999984</v>
      </c>
    </row>
    <row r="117" spans="1:38" ht="15" thickBot="1" x14ac:dyDescent="0.25">
      <c r="A117" s="50" t="s">
        <v>410</v>
      </c>
      <c r="B117" s="50" t="s">
        <v>411</v>
      </c>
      <c r="C117" s="88">
        <v>4729</v>
      </c>
      <c r="D117" s="89" t="s">
        <v>802</v>
      </c>
      <c r="E117" s="56" t="s">
        <v>1911</v>
      </c>
      <c r="F117" s="126">
        <v>856485.02</v>
      </c>
      <c r="G117" s="126">
        <v>0</v>
      </c>
      <c r="H117" s="126">
        <v>33469.46</v>
      </c>
      <c r="I117" s="56">
        <v>2481457</v>
      </c>
      <c r="J117" s="56">
        <v>301123.77</v>
      </c>
      <c r="K117" s="278">
        <v>0</v>
      </c>
      <c r="M117" s="278">
        <v>541692</v>
      </c>
      <c r="N117" s="278">
        <v>31.78</v>
      </c>
      <c r="O117" s="56">
        <v>30000</v>
      </c>
      <c r="P117" s="56">
        <v>1966300.8</v>
      </c>
      <c r="Q117" s="56">
        <v>6700</v>
      </c>
      <c r="R117" s="56">
        <v>1221990.08</v>
      </c>
      <c r="S117" s="100">
        <v>2009566.19</v>
      </c>
      <c r="U117" s="100">
        <v>581.46</v>
      </c>
      <c r="W117" s="100">
        <v>1388361</v>
      </c>
      <c r="Y117" s="127">
        <v>2287194</v>
      </c>
      <c r="AA117" s="127">
        <v>19284</v>
      </c>
      <c r="AB117" s="127">
        <v>812292.51</v>
      </c>
      <c r="AC117" s="127">
        <v>264124.7</v>
      </c>
      <c r="AF117" s="127">
        <v>30052.71</v>
      </c>
      <c r="AG117" s="99">
        <f t="shared" si="7"/>
        <v>889954.48</v>
      </c>
      <c r="AH117" s="63">
        <f t="shared" si="8"/>
        <v>541723.78</v>
      </c>
      <c r="AI117" s="64">
        <f t="shared" si="9"/>
        <v>348230.69999999995</v>
      </c>
      <c r="AJ117" s="60">
        <f t="shared" si="10"/>
        <v>3398508.65</v>
      </c>
      <c r="AK117" s="59">
        <f t="shared" si="11"/>
        <v>3412947.92</v>
      </c>
      <c r="AL117" s="69">
        <f t="shared" si="12"/>
        <v>-14439.270000000019</v>
      </c>
    </row>
    <row r="118" spans="1:38" ht="15" thickBot="1" x14ac:dyDescent="0.25">
      <c r="A118" s="50" t="s">
        <v>414</v>
      </c>
      <c r="B118" s="50" t="s">
        <v>415</v>
      </c>
      <c r="C118" s="88">
        <v>3571</v>
      </c>
      <c r="D118" s="89" t="s">
        <v>803</v>
      </c>
      <c r="E118" s="56" t="s">
        <v>1912</v>
      </c>
      <c r="F118" s="126">
        <v>561305.1</v>
      </c>
      <c r="G118" s="126">
        <v>0</v>
      </c>
      <c r="H118" s="126">
        <v>128508.83</v>
      </c>
      <c r="I118" s="56">
        <v>1063483.52</v>
      </c>
      <c r="J118" s="56">
        <v>71464.86</v>
      </c>
      <c r="K118" s="278">
        <v>0</v>
      </c>
      <c r="L118" s="278">
        <v>65132.29</v>
      </c>
      <c r="M118" s="278">
        <v>113652</v>
      </c>
      <c r="N118" s="278">
        <v>5671</v>
      </c>
      <c r="O118" s="56"/>
      <c r="P118" s="56"/>
      <c r="Q118" s="56">
        <v>275952.18</v>
      </c>
      <c r="R118" s="56">
        <v>1488507.55</v>
      </c>
      <c r="S118" s="100">
        <v>1009038.36</v>
      </c>
      <c r="U118" s="100">
        <v>665.44</v>
      </c>
      <c r="W118" s="100">
        <v>775185</v>
      </c>
      <c r="Y118" s="127">
        <v>1106045</v>
      </c>
      <c r="AB118" s="127">
        <v>329224.98</v>
      </c>
      <c r="AC118" s="127">
        <v>128092.21</v>
      </c>
      <c r="AD118" s="127">
        <v>12396</v>
      </c>
      <c r="AG118" s="99">
        <f t="shared" si="7"/>
        <v>689813.92999999993</v>
      </c>
      <c r="AH118" s="63">
        <f t="shared" si="8"/>
        <v>184455.29</v>
      </c>
      <c r="AI118" s="64">
        <f t="shared" si="9"/>
        <v>505358.6399999999</v>
      </c>
      <c r="AJ118" s="60">
        <f t="shared" si="10"/>
        <v>1784888.7999999998</v>
      </c>
      <c r="AK118" s="59">
        <f t="shared" si="11"/>
        <v>1575758.19</v>
      </c>
      <c r="AL118" s="69">
        <f t="shared" si="12"/>
        <v>209130.60999999987</v>
      </c>
    </row>
    <row r="119" spans="1:38" ht="15" thickBot="1" x14ac:dyDescent="0.25">
      <c r="A119" s="50" t="s">
        <v>414</v>
      </c>
      <c r="B119" s="50" t="s">
        <v>415</v>
      </c>
      <c r="C119" s="88">
        <v>3383</v>
      </c>
      <c r="D119" s="89" t="s">
        <v>804</v>
      </c>
      <c r="E119" s="56" t="s">
        <v>1913</v>
      </c>
      <c r="F119" s="126">
        <v>654073.99</v>
      </c>
      <c r="G119" s="126">
        <v>73600</v>
      </c>
      <c r="H119" s="126">
        <v>60612.24</v>
      </c>
      <c r="I119" s="56">
        <v>687594.77</v>
      </c>
      <c r="J119" s="56">
        <v>191108.18</v>
      </c>
      <c r="L119" s="278">
        <v>33200</v>
      </c>
      <c r="M119" s="278">
        <v>135000</v>
      </c>
      <c r="O119" s="56"/>
      <c r="P119" s="56"/>
      <c r="Q119" s="56">
        <v>-7500</v>
      </c>
      <c r="R119" s="56"/>
      <c r="S119" s="100">
        <v>840553.72</v>
      </c>
      <c r="U119" s="100">
        <v>585.82000000000005</v>
      </c>
      <c r="W119" s="100">
        <v>703600</v>
      </c>
      <c r="Y119" s="127">
        <v>931160</v>
      </c>
      <c r="AB119" s="127">
        <v>443667.92</v>
      </c>
      <c r="AC119" s="127">
        <v>101098.04</v>
      </c>
      <c r="AG119" s="99">
        <f t="shared" si="7"/>
        <v>788286.23</v>
      </c>
      <c r="AH119" s="63">
        <f t="shared" si="8"/>
        <v>168200</v>
      </c>
      <c r="AI119" s="64">
        <f t="shared" si="9"/>
        <v>620086.23</v>
      </c>
      <c r="AJ119" s="60">
        <f t="shared" si="10"/>
        <v>1544739.54</v>
      </c>
      <c r="AK119" s="59">
        <f t="shared" si="11"/>
        <v>1475925.96</v>
      </c>
      <c r="AL119" s="69">
        <f t="shared" si="12"/>
        <v>68813.580000000075</v>
      </c>
    </row>
    <row r="120" spans="1:38" ht="15" thickBot="1" x14ac:dyDescent="0.25">
      <c r="A120" s="50" t="s">
        <v>414</v>
      </c>
      <c r="B120" s="50" t="s">
        <v>415</v>
      </c>
      <c r="C120" s="88">
        <v>3666</v>
      </c>
      <c r="D120" s="89" t="s">
        <v>805</v>
      </c>
      <c r="E120" s="56" t="s">
        <v>1914</v>
      </c>
      <c r="F120" s="126">
        <v>835156.11</v>
      </c>
      <c r="G120" s="126">
        <v>112500</v>
      </c>
      <c r="H120" s="126">
        <v>4937.55</v>
      </c>
      <c r="I120" s="56">
        <v>615766.16</v>
      </c>
      <c r="J120" s="56">
        <v>50375.83</v>
      </c>
      <c r="L120" s="278">
        <v>54109</v>
      </c>
      <c r="M120" s="278">
        <v>194662</v>
      </c>
      <c r="N120" s="278">
        <v>6340.4</v>
      </c>
      <c r="O120" s="56"/>
      <c r="P120" s="56"/>
      <c r="Q120" s="56">
        <v>62537.74</v>
      </c>
      <c r="R120" s="56">
        <v>1693308.65</v>
      </c>
      <c r="S120" s="100">
        <v>932736.45</v>
      </c>
      <c r="U120" s="100">
        <v>957.13</v>
      </c>
      <c r="W120" s="100">
        <v>1070126.02</v>
      </c>
      <c r="X120" s="100">
        <v>30</v>
      </c>
      <c r="Y120" s="127">
        <v>1248926.02</v>
      </c>
      <c r="AA120" s="127">
        <v>11392.7</v>
      </c>
      <c r="AB120" s="127">
        <v>490746.52</v>
      </c>
      <c r="AC120" s="127">
        <v>132255.22</v>
      </c>
      <c r="AD120" s="127">
        <v>10300</v>
      </c>
      <c r="AG120" s="99">
        <f t="shared" si="7"/>
        <v>952593.66</v>
      </c>
      <c r="AH120" s="63">
        <f t="shared" si="8"/>
        <v>255111.4</v>
      </c>
      <c r="AI120" s="64">
        <f t="shared" si="9"/>
        <v>697482.26</v>
      </c>
      <c r="AJ120" s="60">
        <f t="shared" si="10"/>
        <v>2003849.6</v>
      </c>
      <c r="AK120" s="59">
        <f t="shared" si="11"/>
        <v>1893620.46</v>
      </c>
      <c r="AL120" s="69">
        <f t="shared" si="12"/>
        <v>110229.14000000013</v>
      </c>
    </row>
    <row r="121" spans="1:38" ht="15" thickBot="1" x14ac:dyDescent="0.25">
      <c r="A121" s="50" t="s">
        <v>414</v>
      </c>
      <c r="B121" s="50" t="s">
        <v>415</v>
      </c>
      <c r="C121" s="88">
        <v>4139</v>
      </c>
      <c r="D121" s="89" t="s">
        <v>806</v>
      </c>
      <c r="E121" s="56" t="s">
        <v>1915</v>
      </c>
      <c r="F121" s="126">
        <v>324858.88</v>
      </c>
      <c r="G121" s="126">
        <v>112700</v>
      </c>
      <c r="H121" s="126">
        <v>134753.32999999999</v>
      </c>
      <c r="I121" s="56">
        <v>1124920.04</v>
      </c>
      <c r="J121" s="56">
        <v>112246.78</v>
      </c>
      <c r="L121" s="278">
        <v>250827.76</v>
      </c>
      <c r="N121" s="278">
        <v>20</v>
      </c>
      <c r="O121" s="56"/>
      <c r="P121" s="56"/>
      <c r="Q121" s="56">
        <v>-66029.259999999995</v>
      </c>
      <c r="R121" s="56"/>
      <c r="S121" s="100">
        <v>951419.09</v>
      </c>
      <c r="U121" s="100">
        <v>609.55999999999995</v>
      </c>
      <c r="W121" s="100">
        <v>755975.1</v>
      </c>
      <c r="X121" s="100">
        <v>5000</v>
      </c>
      <c r="Y121" s="127">
        <v>977555.1</v>
      </c>
      <c r="AB121" s="127">
        <v>446222.65</v>
      </c>
      <c r="AC121" s="127">
        <v>195700.88</v>
      </c>
      <c r="AG121" s="99">
        <f t="shared" si="7"/>
        <v>572312.21</v>
      </c>
      <c r="AH121" s="63">
        <f t="shared" si="8"/>
        <v>250847.76</v>
      </c>
      <c r="AI121" s="64">
        <f t="shared" si="9"/>
        <v>321464.44999999995</v>
      </c>
      <c r="AJ121" s="60">
        <f t="shared" si="10"/>
        <v>1713003.75</v>
      </c>
      <c r="AK121" s="59">
        <f t="shared" si="11"/>
        <v>1619478.63</v>
      </c>
      <c r="AL121" s="69">
        <f t="shared" si="12"/>
        <v>93525.120000000112</v>
      </c>
    </row>
    <row r="122" spans="1:38" ht="15" thickBot="1" x14ac:dyDescent="0.25">
      <c r="A122" s="50" t="s">
        <v>414</v>
      </c>
      <c r="B122" s="50" t="s">
        <v>415</v>
      </c>
      <c r="C122" s="88">
        <v>1457</v>
      </c>
      <c r="D122" s="89" t="s">
        <v>807</v>
      </c>
      <c r="E122" s="56" t="s">
        <v>1916</v>
      </c>
      <c r="F122" s="126">
        <v>334153.86</v>
      </c>
      <c r="G122" s="126">
        <v>25600</v>
      </c>
      <c r="H122" s="126">
        <v>71761.94</v>
      </c>
      <c r="I122" s="56">
        <v>332132.14</v>
      </c>
      <c r="J122" s="56">
        <v>36381.79</v>
      </c>
      <c r="L122" s="278">
        <v>49698.6</v>
      </c>
      <c r="M122" s="278">
        <v>50000</v>
      </c>
      <c r="N122" s="278">
        <v>2449</v>
      </c>
      <c r="O122" s="56"/>
      <c r="P122" s="56"/>
      <c r="Q122" s="56">
        <v>139389.5</v>
      </c>
      <c r="R122" s="56"/>
      <c r="S122" s="100">
        <v>884392.59</v>
      </c>
      <c r="U122" s="100">
        <v>346.68</v>
      </c>
      <c r="W122" s="100">
        <v>657237.9</v>
      </c>
      <c r="Y122" s="127">
        <v>1014127.9</v>
      </c>
      <c r="AB122" s="127">
        <v>334128.26</v>
      </c>
      <c r="AC122" s="127">
        <v>52752.75</v>
      </c>
      <c r="AG122" s="99">
        <f t="shared" si="7"/>
        <v>431515.8</v>
      </c>
      <c r="AH122" s="63">
        <f t="shared" si="8"/>
        <v>102147.6</v>
      </c>
      <c r="AI122" s="64">
        <f t="shared" si="9"/>
        <v>329368.19999999995</v>
      </c>
      <c r="AJ122" s="60">
        <f t="shared" si="10"/>
        <v>1541977.17</v>
      </c>
      <c r="AK122" s="59">
        <f t="shared" si="11"/>
        <v>1401008.9100000001</v>
      </c>
      <c r="AL122" s="69">
        <f t="shared" si="12"/>
        <v>140968.25999999978</v>
      </c>
    </row>
    <row r="123" spans="1:38" ht="15" thickBot="1" x14ac:dyDescent="0.25">
      <c r="A123" s="50" t="s">
        <v>414</v>
      </c>
      <c r="B123" s="50" t="s">
        <v>415</v>
      </c>
      <c r="C123" s="88">
        <v>2356</v>
      </c>
      <c r="D123" s="89" t="s">
        <v>808</v>
      </c>
      <c r="E123" s="56" t="s">
        <v>1924</v>
      </c>
      <c r="F123" s="126">
        <v>499242.37</v>
      </c>
      <c r="G123" s="126">
        <v>72400</v>
      </c>
      <c r="H123" s="126">
        <v>74233.98</v>
      </c>
      <c r="I123" s="56">
        <v>745886.08</v>
      </c>
      <c r="J123" s="56">
        <v>115601.49</v>
      </c>
      <c r="K123" s="278">
        <v>0</v>
      </c>
      <c r="L123" s="278">
        <v>223503.34</v>
      </c>
      <c r="N123" s="278">
        <v>1181.3900000000001</v>
      </c>
      <c r="O123" s="56"/>
      <c r="P123" s="56"/>
      <c r="Q123" s="56">
        <v>17401.240000000002</v>
      </c>
      <c r="R123" s="56">
        <v>2439641.09</v>
      </c>
      <c r="S123" s="100">
        <v>561265.99</v>
      </c>
      <c r="T123" s="100">
        <v>47754.52</v>
      </c>
      <c r="U123" s="100">
        <v>602.05999999999995</v>
      </c>
      <c r="W123" s="100">
        <v>1069140</v>
      </c>
      <c r="X123" s="100">
        <v>4000</v>
      </c>
      <c r="Y123" s="127">
        <v>1108640</v>
      </c>
      <c r="AB123" s="127">
        <v>303239.18</v>
      </c>
      <c r="AC123" s="127">
        <v>182694.91</v>
      </c>
      <c r="AG123" s="99">
        <f t="shared" si="7"/>
        <v>645876.35</v>
      </c>
      <c r="AH123" s="63">
        <f t="shared" si="8"/>
        <v>224684.73</v>
      </c>
      <c r="AI123" s="64">
        <f t="shared" si="9"/>
        <v>421191.62</v>
      </c>
      <c r="AJ123" s="60">
        <f t="shared" si="10"/>
        <v>1682762.57</v>
      </c>
      <c r="AK123" s="59">
        <f t="shared" si="11"/>
        <v>1594574.0899999999</v>
      </c>
      <c r="AL123" s="69">
        <f t="shared" si="12"/>
        <v>88188.480000000214</v>
      </c>
    </row>
    <row r="124" spans="1:38" ht="15" thickBot="1" x14ac:dyDescent="0.25">
      <c r="A124" s="50" t="s">
        <v>414</v>
      </c>
      <c r="B124" s="50" t="s">
        <v>415</v>
      </c>
      <c r="C124" s="88">
        <v>3094</v>
      </c>
      <c r="D124" s="89" t="s">
        <v>809</v>
      </c>
      <c r="E124" s="56" t="s">
        <v>1926</v>
      </c>
      <c r="F124" s="126">
        <v>559422.19999999995</v>
      </c>
      <c r="G124" s="126">
        <v>48100</v>
      </c>
      <c r="H124" s="126">
        <v>110097.79</v>
      </c>
      <c r="I124" s="56">
        <v>853106</v>
      </c>
      <c r="J124" s="56">
        <v>129769.93</v>
      </c>
      <c r="K124" s="278">
        <v>0</v>
      </c>
      <c r="L124" s="278">
        <v>31497.26</v>
      </c>
      <c r="M124" s="278">
        <v>120550</v>
      </c>
      <c r="N124" s="278">
        <v>3868.01</v>
      </c>
      <c r="O124" s="56"/>
      <c r="P124" s="56"/>
      <c r="Q124" s="56">
        <v>1000</v>
      </c>
      <c r="R124" s="56">
        <v>3028722.67</v>
      </c>
      <c r="S124" s="100">
        <v>817954.2</v>
      </c>
      <c r="U124" s="100">
        <v>627.53</v>
      </c>
      <c r="W124" s="100">
        <v>1090762</v>
      </c>
      <c r="Y124" s="127">
        <v>1283352</v>
      </c>
      <c r="AB124" s="127">
        <v>384952.02</v>
      </c>
      <c r="AC124" s="127">
        <v>150774.26</v>
      </c>
      <c r="AD124" s="127">
        <v>7247</v>
      </c>
      <c r="AG124" s="99">
        <f t="shared" si="7"/>
        <v>717619.99</v>
      </c>
      <c r="AH124" s="63">
        <f t="shared" si="8"/>
        <v>155915.27000000002</v>
      </c>
      <c r="AI124" s="64">
        <f t="shared" si="9"/>
        <v>561704.72</v>
      </c>
      <c r="AJ124" s="60">
        <f t="shared" si="10"/>
        <v>1909343.73</v>
      </c>
      <c r="AK124" s="59">
        <f t="shared" si="11"/>
        <v>1826325.28</v>
      </c>
      <c r="AL124" s="69">
        <f t="shared" si="12"/>
        <v>83018.449999999953</v>
      </c>
    </row>
    <row r="125" spans="1:38" ht="15" thickBot="1" x14ac:dyDescent="0.25">
      <c r="A125" s="50" t="s">
        <v>414</v>
      </c>
      <c r="B125" s="50" t="s">
        <v>415</v>
      </c>
      <c r="C125" s="88">
        <v>2499</v>
      </c>
      <c r="D125" s="89" t="s">
        <v>810</v>
      </c>
      <c r="E125" s="56" t="s">
        <v>1928</v>
      </c>
      <c r="F125" s="126">
        <v>265887.43</v>
      </c>
      <c r="G125" s="126">
        <v>73600</v>
      </c>
      <c r="H125" s="126">
        <v>19447.419999999998</v>
      </c>
      <c r="I125" s="56">
        <v>1107907.3899999999</v>
      </c>
      <c r="J125" s="56">
        <v>139332.35</v>
      </c>
      <c r="K125" s="278">
        <v>0</v>
      </c>
      <c r="L125" s="278">
        <v>45542.239999999998</v>
      </c>
      <c r="M125" s="278">
        <v>50000</v>
      </c>
      <c r="N125" s="278">
        <v>0</v>
      </c>
      <c r="O125" s="56"/>
      <c r="P125" s="56"/>
      <c r="Q125" s="56"/>
      <c r="R125" s="56">
        <v>3118920.11</v>
      </c>
      <c r="S125" s="100">
        <v>628187.09</v>
      </c>
      <c r="U125" s="100">
        <v>203.37</v>
      </c>
      <c r="W125" s="100">
        <v>995502.3</v>
      </c>
      <c r="Y125" s="127">
        <v>1151332.3</v>
      </c>
      <c r="AB125" s="127">
        <v>289154.7</v>
      </c>
      <c r="AC125" s="127">
        <v>196799.67</v>
      </c>
      <c r="AG125" s="99">
        <f t="shared" si="7"/>
        <v>358934.85</v>
      </c>
      <c r="AH125" s="63">
        <f t="shared" si="8"/>
        <v>95542.239999999991</v>
      </c>
      <c r="AI125" s="64">
        <f t="shared" si="9"/>
        <v>263392.61</v>
      </c>
      <c r="AJ125" s="60">
        <f t="shared" si="10"/>
        <v>1623892.76</v>
      </c>
      <c r="AK125" s="59">
        <f t="shared" si="11"/>
        <v>1637286.67</v>
      </c>
      <c r="AL125" s="69">
        <f t="shared" si="12"/>
        <v>-13393.909999999916</v>
      </c>
    </row>
    <row r="126" spans="1:38" ht="15" thickBot="1" x14ac:dyDescent="0.25">
      <c r="A126" s="50" t="s">
        <v>418</v>
      </c>
      <c r="B126" s="50" t="s">
        <v>419</v>
      </c>
      <c r="C126" s="88">
        <v>5132</v>
      </c>
      <c r="D126" s="89" t="s">
        <v>811</v>
      </c>
      <c r="E126" s="56" t="s">
        <v>1895</v>
      </c>
      <c r="F126" s="126">
        <v>540077.56999999995</v>
      </c>
      <c r="G126" s="126">
        <v>24400</v>
      </c>
      <c r="H126" s="126">
        <v>25928.5</v>
      </c>
      <c r="I126" s="56">
        <v>1020379.68</v>
      </c>
      <c r="J126" s="56">
        <v>212775.86</v>
      </c>
      <c r="L126" s="278">
        <v>148477.87</v>
      </c>
      <c r="N126" s="278">
        <v>1310</v>
      </c>
      <c r="O126" s="56">
        <v>140380</v>
      </c>
      <c r="P126" s="56">
        <v>1487575.93</v>
      </c>
      <c r="Q126" s="56">
        <v>-1116.5899999999999</v>
      </c>
      <c r="R126" s="56"/>
      <c r="S126" s="100">
        <v>1258896.08</v>
      </c>
      <c r="U126" s="100">
        <v>1168.4100000000001</v>
      </c>
      <c r="W126" s="100">
        <v>1399440</v>
      </c>
      <c r="X126" s="100">
        <v>358660</v>
      </c>
      <c r="Y126" s="127">
        <v>2169248</v>
      </c>
      <c r="AB126" s="127">
        <v>497695.2</v>
      </c>
      <c r="AC126" s="127">
        <v>161784.39000000001</v>
      </c>
      <c r="AG126" s="99">
        <f t="shared" si="7"/>
        <v>590406.06999999995</v>
      </c>
      <c r="AH126" s="63">
        <f t="shared" si="8"/>
        <v>149787.87</v>
      </c>
      <c r="AI126" s="64">
        <f t="shared" si="9"/>
        <v>440618.19999999995</v>
      </c>
      <c r="AJ126" s="60">
        <f t="shared" si="10"/>
        <v>3018164.49</v>
      </c>
      <c r="AK126" s="59">
        <f t="shared" si="11"/>
        <v>2828727.5900000003</v>
      </c>
      <c r="AL126" s="69">
        <f t="shared" si="12"/>
        <v>189436.89999999991</v>
      </c>
    </row>
    <row r="127" spans="1:38" ht="15" thickBot="1" x14ac:dyDescent="0.25">
      <c r="A127" s="50" t="s">
        <v>418</v>
      </c>
      <c r="B127" s="50" t="s">
        <v>419</v>
      </c>
      <c r="C127" s="88">
        <v>2779</v>
      </c>
      <c r="D127" s="89" t="s">
        <v>812</v>
      </c>
      <c r="E127" s="56" t="s">
        <v>1896</v>
      </c>
      <c r="F127" s="126">
        <v>537991.94999999995</v>
      </c>
      <c r="G127" s="126">
        <v>26400</v>
      </c>
      <c r="H127" s="126">
        <v>30109.02</v>
      </c>
      <c r="I127" s="56">
        <v>291383.21000000002</v>
      </c>
      <c r="J127" s="56">
        <v>233383.75</v>
      </c>
      <c r="K127" s="278">
        <v>0</v>
      </c>
      <c r="L127" s="278">
        <v>90074</v>
      </c>
      <c r="N127" s="278">
        <v>1201.8800000000001</v>
      </c>
      <c r="O127" s="56">
        <v>123005</v>
      </c>
      <c r="P127" s="56">
        <v>439121.15</v>
      </c>
      <c r="Q127" s="56">
        <v>8370</v>
      </c>
      <c r="R127" s="56"/>
      <c r="S127" s="100">
        <v>1150006.96</v>
      </c>
      <c r="U127" s="100">
        <v>1109.54</v>
      </c>
      <c r="W127" s="100">
        <v>1030233</v>
      </c>
      <c r="X127" s="100">
        <v>231600</v>
      </c>
      <c r="Y127" s="127">
        <v>1373815</v>
      </c>
      <c r="AB127" s="127">
        <v>406165.41</v>
      </c>
      <c r="AC127" s="127">
        <v>77983.69</v>
      </c>
      <c r="AF127" s="127">
        <v>60000</v>
      </c>
      <c r="AG127" s="99">
        <f t="shared" si="7"/>
        <v>594500.97</v>
      </c>
      <c r="AH127" s="63">
        <f t="shared" si="8"/>
        <v>91275.88</v>
      </c>
      <c r="AI127" s="64">
        <f t="shared" si="9"/>
        <v>503225.08999999997</v>
      </c>
      <c r="AJ127" s="60">
        <f t="shared" si="10"/>
        <v>2412949.5</v>
      </c>
      <c r="AK127" s="59">
        <f t="shared" si="11"/>
        <v>1917964.0999999999</v>
      </c>
      <c r="AL127" s="69">
        <f t="shared" si="12"/>
        <v>494985.40000000014</v>
      </c>
    </row>
    <row r="128" spans="1:38" ht="15" thickBot="1" x14ac:dyDescent="0.25">
      <c r="A128" s="50" t="s">
        <v>418</v>
      </c>
      <c r="B128" s="50" t="s">
        <v>419</v>
      </c>
      <c r="C128" s="88">
        <v>5936</v>
      </c>
      <c r="D128" s="89" t="s">
        <v>813</v>
      </c>
      <c r="E128" s="56" t="s">
        <v>1899</v>
      </c>
      <c r="F128" s="126">
        <v>494437.26</v>
      </c>
      <c r="G128" s="126">
        <v>47800</v>
      </c>
      <c r="H128" s="126">
        <v>3281.13</v>
      </c>
      <c r="I128" s="56">
        <v>5344836.66</v>
      </c>
      <c r="J128" s="56">
        <v>93740.92</v>
      </c>
      <c r="L128" s="278">
        <v>180005.88</v>
      </c>
      <c r="N128" s="278">
        <v>1135.42</v>
      </c>
      <c r="O128" s="56">
        <v>58620</v>
      </c>
      <c r="P128" s="56">
        <v>5616660</v>
      </c>
      <c r="Q128" s="56">
        <v>-37.299999999999997</v>
      </c>
      <c r="R128" s="56"/>
      <c r="S128" s="100">
        <v>1518949.48</v>
      </c>
      <c r="U128" s="100">
        <v>838.25</v>
      </c>
      <c r="W128" s="100">
        <v>1226416.6000000001</v>
      </c>
      <c r="X128" s="100">
        <v>570700</v>
      </c>
      <c r="Y128" s="127">
        <v>1902174.6</v>
      </c>
      <c r="AB128" s="127">
        <v>412013.5</v>
      </c>
      <c r="AC128" s="127">
        <v>362339.46</v>
      </c>
      <c r="AF128" s="127">
        <v>86000</v>
      </c>
      <c r="AG128" s="99">
        <f t="shared" si="7"/>
        <v>545518.39</v>
      </c>
      <c r="AH128" s="63">
        <f t="shared" si="8"/>
        <v>181141.30000000002</v>
      </c>
      <c r="AI128" s="64">
        <f t="shared" si="9"/>
        <v>364377.08999999997</v>
      </c>
      <c r="AJ128" s="60">
        <f t="shared" si="10"/>
        <v>3316904.33</v>
      </c>
      <c r="AK128" s="59">
        <f t="shared" si="11"/>
        <v>2762527.56</v>
      </c>
      <c r="AL128" s="69">
        <f t="shared" si="12"/>
        <v>554376.77</v>
      </c>
    </row>
    <row r="129" spans="1:38" ht="15" thickBot="1" x14ac:dyDescent="0.25">
      <c r="A129" s="50" t="s">
        <v>418</v>
      </c>
      <c r="B129" s="50" t="s">
        <v>419</v>
      </c>
      <c r="C129" s="88">
        <v>2905</v>
      </c>
      <c r="D129" s="89" t="s">
        <v>814</v>
      </c>
      <c r="E129" s="56" t="s">
        <v>1901</v>
      </c>
      <c r="F129" s="126">
        <v>671913.32</v>
      </c>
      <c r="G129" s="126">
        <v>19200</v>
      </c>
      <c r="H129" s="126">
        <v>0</v>
      </c>
      <c r="I129" s="56">
        <v>421076.57</v>
      </c>
      <c r="J129" s="56">
        <v>180675.26</v>
      </c>
      <c r="L129" s="278">
        <v>66151.02</v>
      </c>
      <c r="N129" s="278">
        <v>245.79</v>
      </c>
      <c r="O129" s="56">
        <v>177360</v>
      </c>
      <c r="P129" s="56">
        <v>809478.12</v>
      </c>
      <c r="Q129" s="56">
        <v>27955.13</v>
      </c>
      <c r="R129" s="56"/>
      <c r="S129" s="100">
        <v>828997.09</v>
      </c>
      <c r="U129" s="100">
        <v>1088.3399999999999</v>
      </c>
      <c r="W129" s="100">
        <v>670552.5</v>
      </c>
      <c r="X129" s="100">
        <v>224400</v>
      </c>
      <c r="Y129" s="127">
        <v>1124518.5</v>
      </c>
      <c r="AB129" s="127">
        <v>271917.7</v>
      </c>
      <c r="AC129" s="127">
        <v>43907.14</v>
      </c>
      <c r="AG129" s="99">
        <f t="shared" si="7"/>
        <v>691113.32</v>
      </c>
      <c r="AH129" s="63">
        <f t="shared" si="8"/>
        <v>66396.81</v>
      </c>
      <c r="AI129" s="64">
        <f t="shared" si="9"/>
        <v>624716.51</v>
      </c>
      <c r="AJ129" s="60">
        <f t="shared" si="10"/>
        <v>1725037.93</v>
      </c>
      <c r="AK129" s="59">
        <f t="shared" si="11"/>
        <v>1440343.3399999999</v>
      </c>
      <c r="AL129" s="69">
        <f t="shared" si="12"/>
        <v>284694.59000000008</v>
      </c>
    </row>
    <row r="130" spans="1:38" ht="15" thickBot="1" x14ac:dyDescent="0.25">
      <c r="A130" s="50" t="s">
        <v>418</v>
      </c>
      <c r="B130" s="50" t="s">
        <v>419</v>
      </c>
      <c r="C130" s="88">
        <v>2680</v>
      </c>
      <c r="D130" s="89" t="s">
        <v>815</v>
      </c>
      <c r="E130" s="56" t="s">
        <v>1927</v>
      </c>
      <c r="F130" s="126">
        <v>341788.13</v>
      </c>
      <c r="G130" s="126">
        <v>18400</v>
      </c>
      <c r="H130" s="126">
        <v>6008.49</v>
      </c>
      <c r="I130" s="56">
        <v>518271.72</v>
      </c>
      <c r="J130" s="56">
        <v>76310.13</v>
      </c>
      <c r="L130" s="278">
        <v>122980.03</v>
      </c>
      <c r="N130" s="278">
        <v>42.76</v>
      </c>
      <c r="O130" s="56">
        <v>37300</v>
      </c>
      <c r="P130" s="56">
        <v>898661.6</v>
      </c>
      <c r="Q130" s="56">
        <v>-16811.47</v>
      </c>
      <c r="R130" s="56"/>
      <c r="S130" s="100">
        <v>646331.46</v>
      </c>
      <c r="U130" s="100">
        <v>623.35</v>
      </c>
      <c r="W130" s="100">
        <v>628448.5</v>
      </c>
      <c r="X130" s="100">
        <v>143900</v>
      </c>
      <c r="Y130" s="127">
        <v>977540.5</v>
      </c>
      <c r="AB130" s="127">
        <v>402225.07</v>
      </c>
      <c r="AC130" s="127">
        <v>101461.94</v>
      </c>
      <c r="AG130" s="99">
        <f t="shared" si="7"/>
        <v>366196.62</v>
      </c>
      <c r="AH130" s="63">
        <f t="shared" si="8"/>
        <v>123022.79</v>
      </c>
      <c r="AI130" s="64">
        <f t="shared" si="9"/>
        <v>243173.83000000002</v>
      </c>
      <c r="AJ130" s="60">
        <f t="shared" si="10"/>
        <v>1419303.31</v>
      </c>
      <c r="AK130" s="59">
        <f t="shared" si="11"/>
        <v>1481227.51</v>
      </c>
      <c r="AL130" s="69">
        <f t="shared" si="12"/>
        <v>-61924.199999999953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topLeftCell="Z1" zoomScale="50" zoomScaleNormal="50" workbookViewId="0">
      <selection activeCell="AC1" sqref="A1:AC1048576"/>
    </sheetView>
  </sheetViews>
  <sheetFormatPr defaultRowHeight="14.25" x14ac:dyDescent="0.2"/>
  <cols>
    <col min="1" max="1" width="39" style="270" bestFit="1" customWidth="1"/>
    <col min="2" max="2" width="32.125" style="126" bestFit="1" customWidth="1"/>
    <col min="3" max="3" width="31.25" style="126" bestFit="1" customWidth="1"/>
    <col min="4" max="4" width="23" style="126" bestFit="1" customWidth="1"/>
    <col min="5" max="5" width="22.75" style="126" bestFit="1" customWidth="1"/>
    <col min="6" max="7" width="14.875" style="270" bestFit="1" customWidth="1"/>
    <col min="8" max="8" width="16.875" style="278" bestFit="1" customWidth="1"/>
    <col min="9" max="9" width="19.125" style="278" bestFit="1" customWidth="1"/>
    <col min="10" max="10" width="18.375" style="278" bestFit="1" customWidth="1"/>
    <col min="11" max="11" width="20.375" style="278" bestFit="1" customWidth="1"/>
    <col min="12" max="12" width="22.625" style="270" bestFit="1" customWidth="1"/>
    <col min="13" max="13" width="26.75" style="270" bestFit="1" customWidth="1"/>
    <col min="14" max="14" width="26.875" style="270" bestFit="1" customWidth="1"/>
    <col min="15" max="15" width="17" style="270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14.875" style="100" bestFit="1" customWidth="1"/>
    <col min="22" max="22" width="19.375" style="100" bestFit="1" customWidth="1"/>
    <col min="23" max="23" width="25.75" style="127" bestFit="1" customWidth="1"/>
    <col min="24" max="24" width="24.125" style="127" bestFit="1" customWidth="1"/>
    <col min="25" max="25" width="41.25" style="127" bestFit="1" customWidth="1"/>
    <col min="26" max="26" width="29.875" style="127" bestFit="1" customWidth="1"/>
    <col min="27" max="27" width="32.125" style="127" bestFit="1" customWidth="1"/>
    <col min="28" max="28" width="32.375" style="127" bestFit="1" customWidth="1"/>
    <col min="29" max="29" width="34.25" style="127" bestFit="1" customWidth="1"/>
    <col min="30" max="16384" width="9" style="270"/>
  </cols>
  <sheetData>
    <row r="1" spans="1:29" x14ac:dyDescent="0.2">
      <c r="A1" s="56" t="s">
        <v>591</v>
      </c>
      <c r="B1" s="126" t="s">
        <v>1440</v>
      </c>
      <c r="C1" s="126" t="s">
        <v>1441</v>
      </c>
      <c r="D1" s="126" t="s">
        <v>1442</v>
      </c>
      <c r="E1" s="126" t="s">
        <v>1443</v>
      </c>
      <c r="F1" s="56" t="s">
        <v>1444</v>
      </c>
      <c r="G1" s="56" t="s">
        <v>1445</v>
      </c>
      <c r="H1" s="278" t="s">
        <v>1447</v>
      </c>
      <c r="I1" s="278" t="s">
        <v>1448</v>
      </c>
      <c r="J1" s="278" t="s">
        <v>1449</v>
      </c>
      <c r="K1" s="278" t="s">
        <v>1450</v>
      </c>
      <c r="L1" s="56" t="s">
        <v>1451</v>
      </c>
      <c r="M1" s="56" t="s">
        <v>1452</v>
      </c>
      <c r="N1" s="56" t="s">
        <v>1453</v>
      </c>
      <c r="O1" s="56" t="s">
        <v>1454</v>
      </c>
      <c r="P1" s="100" t="s">
        <v>1455</v>
      </c>
      <c r="Q1" s="100" t="s">
        <v>1456</v>
      </c>
      <c r="R1" s="100" t="s">
        <v>1457</v>
      </c>
      <c r="S1" s="100" t="s">
        <v>1458</v>
      </c>
      <c r="T1" s="100" t="s">
        <v>1594</v>
      </c>
      <c r="U1" s="100" t="s">
        <v>1459</v>
      </c>
      <c r="V1" s="100" t="s">
        <v>1460</v>
      </c>
      <c r="W1" s="127" t="s">
        <v>1461</v>
      </c>
      <c r="X1" s="127" t="s">
        <v>1596</v>
      </c>
      <c r="Y1" s="127" t="s">
        <v>1462</v>
      </c>
      <c r="Z1" s="127" t="s">
        <v>1463</v>
      </c>
      <c r="AA1" s="127" t="s">
        <v>1464</v>
      </c>
      <c r="AB1" s="127" t="s">
        <v>1465</v>
      </c>
      <c r="AC1" s="127" t="s">
        <v>1468</v>
      </c>
    </row>
    <row r="2" spans="1:29" x14ac:dyDescent="0.2">
      <c r="A2" s="56" t="s">
        <v>592</v>
      </c>
      <c r="B2" s="126" t="s">
        <v>1469</v>
      </c>
      <c r="C2" s="126" t="s">
        <v>1470</v>
      </c>
      <c r="D2" s="126" t="s">
        <v>1471</v>
      </c>
      <c r="E2" s="126" t="s">
        <v>1472</v>
      </c>
      <c r="F2" s="56" t="s">
        <v>1473</v>
      </c>
      <c r="G2" s="56" t="s">
        <v>1474</v>
      </c>
      <c r="H2" s="278" t="s">
        <v>1476</v>
      </c>
      <c r="I2" s="278" t="s">
        <v>1477</v>
      </c>
      <c r="J2" s="278" t="s">
        <v>1478</v>
      </c>
      <c r="K2" s="278" t="s">
        <v>1479</v>
      </c>
      <c r="L2" s="56" t="s">
        <v>1480</v>
      </c>
      <c r="M2" s="56" t="s">
        <v>1481</v>
      </c>
      <c r="N2" s="56" t="s">
        <v>1482</v>
      </c>
      <c r="O2" s="56" t="s">
        <v>1483</v>
      </c>
      <c r="P2" s="100" t="s">
        <v>1484</v>
      </c>
      <c r="Q2" s="100" t="s">
        <v>1485</v>
      </c>
      <c r="R2" s="100" t="s">
        <v>1486</v>
      </c>
      <c r="S2" s="100" t="s">
        <v>1487</v>
      </c>
      <c r="T2" s="100" t="s">
        <v>1600</v>
      </c>
      <c r="U2" s="100" t="s">
        <v>1488</v>
      </c>
      <c r="V2" s="100" t="s">
        <v>1489</v>
      </c>
      <c r="W2" s="127" t="s">
        <v>1490</v>
      </c>
      <c r="X2" s="127" t="s">
        <v>1602</v>
      </c>
      <c r="Y2" s="127" t="s">
        <v>1491</v>
      </c>
      <c r="Z2" s="127" t="s">
        <v>1492</v>
      </c>
      <c r="AA2" s="127" t="s">
        <v>1493</v>
      </c>
      <c r="AB2" s="127" t="s">
        <v>1494</v>
      </c>
      <c r="AC2" s="127" t="s">
        <v>1497</v>
      </c>
    </row>
    <row r="3" spans="1:29" x14ac:dyDescent="0.2">
      <c r="A3" s="56" t="s">
        <v>593</v>
      </c>
      <c r="B3" s="126">
        <v>38652744.259999998</v>
      </c>
      <c r="C3" s="126">
        <v>4586092.45</v>
      </c>
      <c r="D3" s="126">
        <v>3293169.63</v>
      </c>
      <c r="E3" s="126">
        <v>47.11</v>
      </c>
      <c r="F3" s="56">
        <v>77741066.950000003</v>
      </c>
      <c r="G3" s="56">
        <v>40270900.060000002</v>
      </c>
      <c r="H3" s="278">
        <v>632954.04</v>
      </c>
      <c r="I3" s="278">
        <v>1341563.1399999999</v>
      </c>
      <c r="J3" s="278">
        <v>13000</v>
      </c>
      <c r="K3" s="278">
        <v>3324793.08</v>
      </c>
      <c r="L3" s="56">
        <v>389618.93</v>
      </c>
      <c r="M3" s="56">
        <v>-123447658.81</v>
      </c>
      <c r="N3" s="56">
        <v>130332364.48</v>
      </c>
      <c r="O3" s="56">
        <v>126626131.06999999</v>
      </c>
      <c r="P3" s="100">
        <v>15.35</v>
      </c>
      <c r="Q3" s="100">
        <v>97319311.200000003</v>
      </c>
      <c r="R3" s="100">
        <v>13737907.029999999</v>
      </c>
      <c r="S3" s="100">
        <v>68461.240000000005</v>
      </c>
      <c r="T3" s="100">
        <v>4150</v>
      </c>
      <c r="U3" s="100">
        <v>102102438.03</v>
      </c>
      <c r="V3" s="100">
        <v>13555314.67</v>
      </c>
      <c r="W3" s="127">
        <v>129375360.67</v>
      </c>
      <c r="X3" s="127">
        <v>1530</v>
      </c>
      <c r="Y3" s="127">
        <v>175149</v>
      </c>
      <c r="Z3" s="127">
        <v>343779.6</v>
      </c>
      <c r="AA3" s="127">
        <v>54465250.710000001</v>
      </c>
      <c r="AB3" s="127">
        <v>17257869.120000001</v>
      </c>
      <c r="AC3" s="127">
        <v>799863.86</v>
      </c>
    </row>
    <row r="4" spans="1:29" x14ac:dyDescent="0.2">
      <c r="A4" s="56" t="s">
        <v>1931</v>
      </c>
      <c r="B4" s="126">
        <v>420652.27</v>
      </c>
      <c r="D4" s="126">
        <v>100989</v>
      </c>
      <c r="E4" s="126">
        <v>47.11</v>
      </c>
      <c r="F4" s="56">
        <v>9</v>
      </c>
      <c r="G4" s="56">
        <v>38957</v>
      </c>
      <c r="H4" s="278">
        <v>24040</v>
      </c>
      <c r="I4" s="278">
        <v>8980.52</v>
      </c>
      <c r="K4" s="278">
        <v>46105.04</v>
      </c>
      <c r="L4" s="56"/>
      <c r="M4" s="56"/>
      <c r="N4" s="56">
        <v>-66503.92</v>
      </c>
      <c r="O4" s="56">
        <v>560321.12</v>
      </c>
      <c r="R4" s="100">
        <v>5000</v>
      </c>
      <c r="U4" s="100">
        <v>2416176</v>
      </c>
      <c r="V4" s="100">
        <v>778001.88</v>
      </c>
      <c r="W4" s="127">
        <v>2418876</v>
      </c>
      <c r="X4" s="127">
        <v>1530</v>
      </c>
      <c r="Z4" s="127">
        <v>18201</v>
      </c>
      <c r="AA4" s="127">
        <v>772859.26</v>
      </c>
    </row>
    <row r="5" spans="1:29" x14ac:dyDescent="0.2">
      <c r="A5" s="56" t="s">
        <v>1932</v>
      </c>
      <c r="B5" s="126">
        <v>0</v>
      </c>
      <c r="D5" s="126">
        <v>0</v>
      </c>
      <c r="E5" s="126">
        <v>0</v>
      </c>
      <c r="F5" s="56">
        <v>125518.89</v>
      </c>
      <c r="G5" s="56">
        <v>31401.03</v>
      </c>
      <c r="K5" s="278">
        <v>41816.32</v>
      </c>
      <c r="L5" s="56"/>
      <c r="M5" s="56"/>
      <c r="N5" s="56">
        <v>-1738629.24</v>
      </c>
      <c r="O5" s="56">
        <v>2026803.02</v>
      </c>
      <c r="U5" s="100">
        <v>1455775.34</v>
      </c>
      <c r="V5" s="100">
        <v>331501.93</v>
      </c>
      <c r="W5" s="127">
        <v>1472875.34</v>
      </c>
      <c r="AA5" s="127">
        <v>371386.25</v>
      </c>
      <c r="AB5" s="127">
        <v>116085.86</v>
      </c>
    </row>
    <row r="6" spans="1:29" x14ac:dyDescent="0.2">
      <c r="A6" s="56" t="s">
        <v>1933</v>
      </c>
      <c r="B6" s="126">
        <v>32570.42</v>
      </c>
      <c r="D6" s="126">
        <v>88553</v>
      </c>
      <c r="E6" s="126">
        <v>0</v>
      </c>
      <c r="F6" s="56">
        <v>2787150.99</v>
      </c>
      <c r="G6" s="56">
        <v>15254.52</v>
      </c>
      <c r="H6" s="278">
        <v>37170</v>
      </c>
      <c r="I6" s="278">
        <v>2330.12</v>
      </c>
      <c r="K6" s="278">
        <v>12106.41</v>
      </c>
      <c r="L6" s="56"/>
      <c r="M6" s="56"/>
      <c r="N6" s="56">
        <v>2244968.71</v>
      </c>
      <c r="O6" s="56">
        <v>716949.66</v>
      </c>
      <c r="S6" s="100">
        <v>18.05</v>
      </c>
      <c r="U6" s="100">
        <v>1738687.5</v>
      </c>
      <c r="V6" s="100">
        <v>364592.38</v>
      </c>
      <c r="W6" s="127">
        <v>1768047.5</v>
      </c>
      <c r="Z6" s="127">
        <v>4505</v>
      </c>
      <c r="AA6" s="127">
        <v>300085</v>
      </c>
      <c r="AB6" s="127">
        <v>120656.4</v>
      </c>
    </row>
    <row r="7" spans="1:29" x14ac:dyDescent="0.2">
      <c r="A7" s="56" t="s">
        <v>1934</v>
      </c>
      <c r="B7" s="126">
        <v>1352.95</v>
      </c>
      <c r="D7" s="126">
        <v>39767.21</v>
      </c>
      <c r="E7" s="126">
        <v>0</v>
      </c>
      <c r="F7" s="56">
        <v>2989935.34</v>
      </c>
      <c r="G7" s="56">
        <v>447922.61</v>
      </c>
      <c r="H7" s="278">
        <v>6760</v>
      </c>
      <c r="I7" s="278">
        <v>0</v>
      </c>
      <c r="K7" s="278">
        <v>6.91</v>
      </c>
      <c r="L7" s="56"/>
      <c r="M7" s="56"/>
      <c r="N7" s="56">
        <v>2601053.7799999998</v>
      </c>
      <c r="O7" s="56">
        <v>550717.67000000004</v>
      </c>
      <c r="S7" s="100">
        <v>6.04</v>
      </c>
      <c r="U7" s="100">
        <v>994171.1</v>
      </c>
      <c r="V7" s="100">
        <v>931883.96</v>
      </c>
      <c r="W7" s="127">
        <v>994271.1</v>
      </c>
      <c r="Z7" s="127">
        <v>17167</v>
      </c>
      <c r="AA7" s="127">
        <v>297233.2</v>
      </c>
      <c r="AB7" s="127">
        <v>296950.05</v>
      </c>
    </row>
    <row r="8" spans="1:29" x14ac:dyDescent="0.2">
      <c r="A8" s="56" t="s">
        <v>1935</v>
      </c>
      <c r="B8" s="126">
        <v>0</v>
      </c>
      <c r="D8" s="126">
        <v>59991</v>
      </c>
      <c r="E8" s="126">
        <v>0</v>
      </c>
      <c r="F8" s="56">
        <v>430590.87</v>
      </c>
      <c r="G8" s="56">
        <v>215705.47</v>
      </c>
      <c r="H8" s="278">
        <v>69069.23</v>
      </c>
      <c r="I8" s="278">
        <v>1270.73</v>
      </c>
      <c r="K8" s="278">
        <v>0</v>
      </c>
      <c r="L8" s="56"/>
      <c r="M8" s="56"/>
      <c r="N8" s="56">
        <v>-1401932.9</v>
      </c>
      <c r="O8" s="56">
        <v>2257089.6800000002</v>
      </c>
      <c r="U8" s="100">
        <v>831969.85</v>
      </c>
      <c r="V8" s="100">
        <v>277513.27</v>
      </c>
      <c r="W8" s="127">
        <v>856469.85</v>
      </c>
      <c r="AA8" s="127">
        <v>291615.23</v>
      </c>
      <c r="AB8" s="127">
        <v>180607.44</v>
      </c>
    </row>
    <row r="9" spans="1:29" x14ac:dyDescent="0.2">
      <c r="A9" s="56" t="s">
        <v>1936</v>
      </c>
      <c r="B9" s="126">
        <v>0</v>
      </c>
      <c r="D9" s="126">
        <v>0</v>
      </c>
      <c r="E9" s="126">
        <v>0</v>
      </c>
      <c r="F9" s="56">
        <v>4074276.07</v>
      </c>
      <c r="G9" s="56">
        <v>391249.59</v>
      </c>
      <c r="H9" s="278">
        <v>22860</v>
      </c>
      <c r="I9" s="278">
        <v>1937.55</v>
      </c>
      <c r="K9" s="278">
        <v>0</v>
      </c>
      <c r="L9" s="56"/>
      <c r="M9" s="56"/>
      <c r="N9" s="56">
        <v>4160145.27</v>
      </c>
      <c r="O9" s="56">
        <v>253201</v>
      </c>
      <c r="Q9" s="100">
        <v>22840</v>
      </c>
      <c r="U9" s="100">
        <v>891755.5</v>
      </c>
      <c r="V9" s="100">
        <v>539129.59</v>
      </c>
      <c r="W9" s="127">
        <v>896755.5</v>
      </c>
      <c r="Z9" s="127">
        <v>30178</v>
      </c>
      <c r="AA9" s="127">
        <v>244249.14</v>
      </c>
      <c r="AB9" s="127">
        <v>255160.61</v>
      </c>
    </row>
    <row r="10" spans="1:29" x14ac:dyDescent="0.2">
      <c r="A10" s="56" t="s">
        <v>1937</v>
      </c>
      <c r="B10" s="126">
        <v>35.409999999999997</v>
      </c>
      <c r="D10" s="126">
        <v>1500</v>
      </c>
      <c r="E10" s="126">
        <v>0</v>
      </c>
      <c r="F10" s="56">
        <v>3460371.34</v>
      </c>
      <c r="G10" s="56">
        <v>3</v>
      </c>
      <c r="K10" s="278">
        <v>0</v>
      </c>
      <c r="L10" s="56"/>
      <c r="M10" s="56"/>
      <c r="N10" s="56">
        <v>2598603.14</v>
      </c>
      <c r="O10" s="56"/>
      <c r="P10" s="100">
        <v>15.35</v>
      </c>
      <c r="S10" s="100">
        <v>19.920000000000002</v>
      </c>
      <c r="U10" s="100">
        <v>806302</v>
      </c>
      <c r="V10" s="100">
        <v>1097685.7</v>
      </c>
      <c r="W10" s="127">
        <v>809762</v>
      </c>
      <c r="Z10" s="127">
        <v>18201</v>
      </c>
      <c r="AA10" s="127">
        <v>125024.7</v>
      </c>
      <c r="AB10" s="127">
        <v>87728.66</v>
      </c>
    </row>
    <row r="11" spans="1:29" x14ac:dyDescent="0.2">
      <c r="A11" s="56" t="s">
        <v>1938</v>
      </c>
      <c r="B11" s="126">
        <v>66557.13</v>
      </c>
      <c r="E11" s="126">
        <v>0</v>
      </c>
      <c r="F11" s="56">
        <v>857376</v>
      </c>
      <c r="G11" s="56">
        <v>275370.73</v>
      </c>
      <c r="K11" s="278">
        <v>65100</v>
      </c>
      <c r="L11" s="56"/>
      <c r="M11" s="56"/>
      <c r="N11" s="56">
        <v>401061.08</v>
      </c>
      <c r="O11" s="56">
        <v>99610.62</v>
      </c>
      <c r="U11" s="100">
        <v>371763</v>
      </c>
      <c r="V11" s="100">
        <v>1090996.92</v>
      </c>
      <c r="W11" s="127">
        <v>379261</v>
      </c>
      <c r="Z11" s="127">
        <v>17112</v>
      </c>
      <c r="AA11" s="127">
        <v>207554.79</v>
      </c>
      <c r="AB11" s="127">
        <v>225299.97</v>
      </c>
    </row>
    <row r="12" spans="1:29" x14ac:dyDescent="0.2">
      <c r="A12" s="56" t="s">
        <v>1939</v>
      </c>
      <c r="B12" s="126">
        <v>558591.18999999994</v>
      </c>
      <c r="C12" s="126">
        <v>5000</v>
      </c>
      <c r="D12" s="126">
        <v>23462.57</v>
      </c>
      <c r="F12" s="56">
        <v>1388203.76</v>
      </c>
      <c r="G12" s="56">
        <v>558697.79</v>
      </c>
      <c r="H12" s="278">
        <v>0</v>
      </c>
      <c r="I12" s="278">
        <v>8090</v>
      </c>
      <c r="L12" s="56"/>
      <c r="M12" s="56"/>
      <c r="N12" s="56">
        <v>38637.58</v>
      </c>
      <c r="O12" s="56">
        <v>685585.33</v>
      </c>
      <c r="Q12" s="100">
        <v>855408.67</v>
      </c>
      <c r="R12" s="100">
        <v>285027</v>
      </c>
      <c r="S12" s="100">
        <v>1035.6099999999999</v>
      </c>
      <c r="U12" s="100">
        <v>2149578</v>
      </c>
      <c r="V12" s="100">
        <v>141600</v>
      </c>
      <c r="W12" s="127">
        <v>2242286.4</v>
      </c>
      <c r="AA12" s="127">
        <v>512315.87</v>
      </c>
      <c r="AB12" s="127">
        <v>271125.2</v>
      </c>
    </row>
    <row r="13" spans="1:29" x14ac:dyDescent="0.2">
      <c r="A13" s="56" t="s">
        <v>1940</v>
      </c>
      <c r="B13" s="126">
        <v>308542.74</v>
      </c>
      <c r="C13" s="126">
        <v>37302.400000000001</v>
      </c>
      <c r="D13" s="126">
        <v>184557.21</v>
      </c>
      <c r="F13" s="56">
        <v>466253</v>
      </c>
      <c r="G13" s="56">
        <v>314373.5</v>
      </c>
      <c r="H13" s="278">
        <v>14200</v>
      </c>
      <c r="I13" s="278">
        <v>7700</v>
      </c>
      <c r="L13" s="56"/>
      <c r="M13" s="56"/>
      <c r="N13" s="56">
        <v>42544</v>
      </c>
      <c r="O13" s="56">
        <v>1517319.83</v>
      </c>
      <c r="Q13" s="100">
        <v>771597.27</v>
      </c>
      <c r="R13" s="100">
        <v>223000</v>
      </c>
      <c r="S13" s="100">
        <v>550.11</v>
      </c>
      <c r="U13" s="100">
        <v>1798244.64</v>
      </c>
      <c r="V13" s="100">
        <v>14400</v>
      </c>
      <c r="W13" s="127">
        <v>1812644.64</v>
      </c>
      <c r="AA13" s="127">
        <v>524443.03</v>
      </c>
      <c r="AB13" s="127">
        <v>177240.26</v>
      </c>
    </row>
    <row r="14" spans="1:29" x14ac:dyDescent="0.2">
      <c r="A14" s="56" t="s">
        <v>1941</v>
      </c>
      <c r="B14" s="126">
        <v>186125.98</v>
      </c>
      <c r="C14" s="126">
        <v>286645.15999999997</v>
      </c>
      <c r="D14" s="126">
        <v>30893.53</v>
      </c>
      <c r="F14" s="56">
        <v>1105556.3799999999</v>
      </c>
      <c r="G14" s="56">
        <v>474728.85</v>
      </c>
      <c r="H14" s="278">
        <v>0</v>
      </c>
      <c r="I14" s="278">
        <v>10100</v>
      </c>
      <c r="L14" s="56"/>
      <c r="M14" s="56"/>
      <c r="N14" s="56">
        <v>44226</v>
      </c>
      <c r="O14" s="56">
        <v>1326846.8</v>
      </c>
      <c r="Q14" s="100">
        <v>1011977.13</v>
      </c>
      <c r="S14" s="100">
        <v>339.76</v>
      </c>
      <c r="U14" s="100">
        <v>1013896.2</v>
      </c>
      <c r="V14" s="100">
        <v>1500</v>
      </c>
      <c r="W14" s="127">
        <v>1095226.2</v>
      </c>
      <c r="AA14" s="127">
        <v>671308</v>
      </c>
      <c r="AB14" s="127">
        <v>240970.84</v>
      </c>
    </row>
    <row r="15" spans="1:29" x14ac:dyDescent="0.2">
      <c r="A15" s="56" t="s">
        <v>1942</v>
      </c>
      <c r="B15" s="126">
        <v>418052.93</v>
      </c>
      <c r="C15" s="126">
        <v>27278.94</v>
      </c>
      <c r="D15" s="126">
        <v>72810</v>
      </c>
      <c r="F15" s="56">
        <v>162698.62</v>
      </c>
      <c r="G15" s="56">
        <v>404475.16</v>
      </c>
      <c r="H15" s="278">
        <v>0</v>
      </c>
      <c r="I15" s="278">
        <v>0</v>
      </c>
      <c r="L15" s="56"/>
      <c r="M15" s="56"/>
      <c r="N15" s="56">
        <v>42860</v>
      </c>
      <c r="O15" s="56">
        <v>1336486.2</v>
      </c>
      <c r="Q15" s="100">
        <v>1292321.8400000001</v>
      </c>
      <c r="R15" s="100">
        <v>45000</v>
      </c>
      <c r="S15" s="100">
        <v>1019.42</v>
      </c>
      <c r="U15" s="100">
        <v>2103346.1</v>
      </c>
      <c r="V15" s="100">
        <v>12000</v>
      </c>
      <c r="W15" s="127">
        <v>2354808.5</v>
      </c>
      <c r="AA15" s="127">
        <v>653279.5</v>
      </c>
      <c r="AB15" s="127">
        <v>177310.43</v>
      </c>
    </row>
    <row r="16" spans="1:29" x14ac:dyDescent="0.2">
      <c r="A16" s="56" t="s">
        <v>1943</v>
      </c>
      <c r="B16" s="126">
        <v>452925.2</v>
      </c>
      <c r="C16" s="126">
        <v>73884.75</v>
      </c>
      <c r="D16" s="126">
        <v>99399.13</v>
      </c>
      <c r="F16" s="56">
        <v>1178289.78</v>
      </c>
      <c r="G16" s="56">
        <v>680745.91</v>
      </c>
      <c r="H16" s="278">
        <v>0</v>
      </c>
      <c r="I16" s="278">
        <v>7700</v>
      </c>
      <c r="L16" s="56"/>
      <c r="M16" s="56"/>
      <c r="N16" s="56">
        <v>106382.34</v>
      </c>
      <c r="O16" s="56">
        <v>2146839.4900000002</v>
      </c>
      <c r="Q16" s="100">
        <v>1325949.83</v>
      </c>
      <c r="R16" s="100">
        <v>300000</v>
      </c>
      <c r="S16" s="100">
        <v>399.65</v>
      </c>
      <c r="U16" s="100">
        <v>2126067.1</v>
      </c>
      <c r="V16" s="100">
        <v>9000</v>
      </c>
      <c r="W16" s="127">
        <v>2556526.1</v>
      </c>
      <c r="AA16" s="127">
        <v>498376.86</v>
      </c>
      <c r="AB16" s="127">
        <v>308628.31</v>
      </c>
    </row>
    <row r="17" spans="1:29" x14ac:dyDescent="0.2">
      <c r="A17" s="56" t="s">
        <v>1944</v>
      </c>
      <c r="B17" s="126">
        <v>955096.94</v>
      </c>
      <c r="C17" s="126">
        <v>0</v>
      </c>
      <c r="D17" s="126">
        <v>59560.52</v>
      </c>
      <c r="F17" s="56">
        <v>234664.57</v>
      </c>
      <c r="G17" s="56">
        <v>375035.66</v>
      </c>
      <c r="H17" s="278">
        <v>8000</v>
      </c>
      <c r="K17" s="278">
        <v>40100</v>
      </c>
      <c r="L17" s="56"/>
      <c r="M17" s="56"/>
      <c r="N17" s="56">
        <v>85483.29</v>
      </c>
      <c r="O17" s="56">
        <v>1602780.76</v>
      </c>
      <c r="Q17" s="100">
        <v>1093433.02</v>
      </c>
      <c r="R17" s="100">
        <v>348050</v>
      </c>
      <c r="S17" s="100">
        <v>1088.47</v>
      </c>
      <c r="U17" s="100">
        <v>1406411.7</v>
      </c>
      <c r="V17" s="100">
        <v>14850</v>
      </c>
      <c r="W17" s="127">
        <v>1968911.1</v>
      </c>
      <c r="AA17" s="127">
        <v>336926.49</v>
      </c>
      <c r="AB17" s="127">
        <v>154083.91</v>
      </c>
    </row>
    <row r="18" spans="1:29" x14ac:dyDescent="0.2">
      <c r="A18" s="56" t="s">
        <v>1945</v>
      </c>
      <c r="B18" s="126">
        <v>415085.45</v>
      </c>
      <c r="C18" s="126">
        <v>0</v>
      </c>
      <c r="D18" s="126">
        <v>27034.45</v>
      </c>
      <c r="F18" s="56">
        <v>561110.91</v>
      </c>
      <c r="G18" s="56">
        <v>3115069.75</v>
      </c>
      <c r="H18" s="278">
        <v>33255</v>
      </c>
      <c r="K18" s="278">
        <v>0</v>
      </c>
      <c r="L18" s="56"/>
      <c r="M18" s="56"/>
      <c r="N18" s="56">
        <v>37609.11</v>
      </c>
      <c r="O18" s="56">
        <v>2036704.82</v>
      </c>
      <c r="Q18" s="100">
        <v>792589.84</v>
      </c>
      <c r="R18" s="100">
        <v>175000</v>
      </c>
      <c r="S18" s="100">
        <v>688.04</v>
      </c>
      <c r="U18" s="100">
        <v>1497306.4</v>
      </c>
      <c r="V18" s="100">
        <v>3166000</v>
      </c>
      <c r="W18" s="127">
        <v>1500906.4</v>
      </c>
      <c r="AA18" s="127">
        <v>604392.29</v>
      </c>
      <c r="AB18" s="127">
        <v>544836.24</v>
      </c>
    </row>
    <row r="19" spans="1:29" x14ac:dyDescent="0.2">
      <c r="A19" s="56" t="s">
        <v>1946</v>
      </c>
      <c r="B19" s="126">
        <v>223915.56</v>
      </c>
      <c r="C19" s="126">
        <v>0</v>
      </c>
      <c r="D19" s="126">
        <v>66217.16</v>
      </c>
      <c r="F19" s="56">
        <v>1281461.8500000001</v>
      </c>
      <c r="G19" s="56">
        <v>922784.79</v>
      </c>
      <c r="H19" s="278">
        <v>17200</v>
      </c>
      <c r="I19" s="278">
        <v>7700</v>
      </c>
      <c r="L19" s="56"/>
      <c r="M19" s="56"/>
      <c r="N19" s="56">
        <v>35762.949999999997</v>
      </c>
      <c r="O19" s="56">
        <v>118427.08</v>
      </c>
      <c r="Q19" s="100">
        <v>980188.66</v>
      </c>
      <c r="R19" s="100">
        <v>85000</v>
      </c>
      <c r="S19" s="100">
        <v>1127.55</v>
      </c>
      <c r="U19" s="100">
        <v>767820</v>
      </c>
      <c r="V19" s="100">
        <v>2000</v>
      </c>
      <c r="W19" s="127">
        <v>769820</v>
      </c>
      <c r="AA19" s="127">
        <v>736843.64</v>
      </c>
      <c r="AB19" s="127">
        <v>313649</v>
      </c>
    </row>
    <row r="20" spans="1:29" x14ac:dyDescent="0.2">
      <c r="A20" s="56" t="s">
        <v>1947</v>
      </c>
      <c r="B20" s="126">
        <v>548931.89</v>
      </c>
      <c r="C20" s="126">
        <v>120910.2</v>
      </c>
      <c r="D20" s="126">
        <v>76388.990000000005</v>
      </c>
      <c r="F20" s="56">
        <v>225962.74</v>
      </c>
      <c r="G20" s="56">
        <v>391665.93</v>
      </c>
      <c r="H20" s="278">
        <v>0</v>
      </c>
      <c r="I20" s="278">
        <v>8450</v>
      </c>
      <c r="L20" s="56"/>
      <c r="M20" s="56"/>
      <c r="N20" s="56">
        <v>97458.11</v>
      </c>
      <c r="O20" s="56">
        <v>1863971.92</v>
      </c>
      <c r="Q20" s="100">
        <v>1902831.32</v>
      </c>
      <c r="R20" s="100">
        <v>294604</v>
      </c>
      <c r="S20" s="100">
        <v>740.62</v>
      </c>
      <c r="U20" s="100">
        <v>850340</v>
      </c>
      <c r="V20" s="100">
        <v>15900</v>
      </c>
      <c r="W20" s="127">
        <v>1363641.8</v>
      </c>
      <c r="AA20" s="127">
        <v>967860.72</v>
      </c>
      <c r="AB20" s="127">
        <v>204045.9</v>
      </c>
    </row>
    <row r="21" spans="1:29" x14ac:dyDescent="0.2">
      <c r="A21" s="56" t="s">
        <v>1948</v>
      </c>
      <c r="B21" s="126">
        <v>563395.64</v>
      </c>
      <c r="C21" s="126">
        <v>17217.2</v>
      </c>
      <c r="D21" s="126">
        <v>131945.28</v>
      </c>
      <c r="F21" s="56">
        <v>790928.78</v>
      </c>
      <c r="G21" s="56">
        <v>2645403.2200000002</v>
      </c>
      <c r="H21" s="278">
        <v>0</v>
      </c>
      <c r="I21" s="278">
        <v>16860</v>
      </c>
      <c r="L21" s="56"/>
      <c r="M21" s="56"/>
      <c r="N21" s="56">
        <v>201454.6</v>
      </c>
      <c r="O21" s="56">
        <v>2519990.75</v>
      </c>
      <c r="Q21" s="100">
        <v>4009318.88</v>
      </c>
      <c r="R21" s="100">
        <v>141000</v>
      </c>
      <c r="S21" s="100">
        <v>1200.43</v>
      </c>
      <c r="U21" s="100">
        <v>1557710</v>
      </c>
      <c r="V21" s="100">
        <v>18400</v>
      </c>
      <c r="W21" s="127">
        <v>2024060</v>
      </c>
      <c r="AA21" s="127">
        <v>1058076.57</v>
      </c>
      <c r="AB21" s="127">
        <v>435944.34</v>
      </c>
      <c r="AC21" s="127">
        <v>10000</v>
      </c>
    </row>
    <row r="22" spans="1:29" x14ac:dyDescent="0.2">
      <c r="A22" s="56" t="s">
        <v>1949</v>
      </c>
      <c r="B22" s="126">
        <v>871831.9</v>
      </c>
      <c r="C22" s="126">
        <v>35840.06</v>
      </c>
      <c r="D22" s="126">
        <v>7300</v>
      </c>
      <c r="F22" s="56">
        <v>900817.68</v>
      </c>
      <c r="G22" s="56">
        <v>835428.29</v>
      </c>
      <c r="H22" s="278">
        <v>25676</v>
      </c>
      <c r="I22" s="278">
        <v>14525</v>
      </c>
      <c r="L22" s="56"/>
      <c r="M22" s="56"/>
      <c r="N22" s="56"/>
      <c r="O22" s="56">
        <v>4994895.4800000004</v>
      </c>
      <c r="Q22" s="100">
        <v>978940.21</v>
      </c>
      <c r="R22" s="100">
        <v>253822</v>
      </c>
      <c r="S22" s="100">
        <v>1664.57</v>
      </c>
      <c r="U22" s="100">
        <v>1662558</v>
      </c>
      <c r="V22" s="100">
        <v>5000</v>
      </c>
      <c r="W22" s="127">
        <v>1686558</v>
      </c>
      <c r="AA22" s="127">
        <v>669943.15</v>
      </c>
      <c r="AB22" s="127">
        <v>422108.63</v>
      </c>
      <c r="AC22" s="127">
        <v>3000</v>
      </c>
    </row>
    <row r="23" spans="1:29" x14ac:dyDescent="0.2">
      <c r="A23" s="56" t="s">
        <v>1950</v>
      </c>
      <c r="B23" s="126">
        <v>254455.75</v>
      </c>
      <c r="C23" s="126">
        <v>157651</v>
      </c>
      <c r="D23" s="126">
        <v>154345.45000000001</v>
      </c>
      <c r="F23" s="56">
        <v>387241.56</v>
      </c>
      <c r="G23" s="56">
        <v>531323.75</v>
      </c>
      <c r="H23" s="278">
        <v>23583</v>
      </c>
      <c r="I23" s="278">
        <v>15078.86</v>
      </c>
      <c r="K23" s="278">
        <v>258.64</v>
      </c>
      <c r="L23" s="56"/>
      <c r="M23" s="56"/>
      <c r="N23" s="56">
        <v>47326.36</v>
      </c>
      <c r="O23" s="56">
        <v>1550129.81</v>
      </c>
      <c r="Q23" s="100">
        <v>1256323.96</v>
      </c>
      <c r="R23" s="100">
        <v>361500</v>
      </c>
      <c r="S23" s="100">
        <v>642.37</v>
      </c>
      <c r="U23" s="100">
        <v>1958784.9</v>
      </c>
      <c r="V23" s="100">
        <v>101000</v>
      </c>
      <c r="W23" s="127">
        <v>2153113.5</v>
      </c>
      <c r="AA23" s="127">
        <v>426430.73</v>
      </c>
      <c r="AB23" s="127">
        <v>203644.24</v>
      </c>
    </row>
    <row r="24" spans="1:29" x14ac:dyDescent="0.2">
      <c r="A24" s="56" t="s">
        <v>1951</v>
      </c>
      <c r="B24" s="126">
        <v>2754821.77</v>
      </c>
      <c r="C24" s="126">
        <v>17874.43</v>
      </c>
      <c r="D24" s="126">
        <v>16159.5</v>
      </c>
      <c r="F24" s="56">
        <v>238078.17</v>
      </c>
      <c r="G24" s="56">
        <v>993890.91</v>
      </c>
      <c r="H24" s="278">
        <v>0</v>
      </c>
      <c r="I24" s="278">
        <v>17560</v>
      </c>
      <c r="L24" s="56"/>
      <c r="M24" s="56"/>
      <c r="N24" s="56">
        <v>118218.42</v>
      </c>
      <c r="O24" s="56">
        <v>2878887.21</v>
      </c>
      <c r="Q24" s="100">
        <v>1278391.71</v>
      </c>
      <c r="R24" s="100">
        <v>275000</v>
      </c>
      <c r="S24" s="100">
        <v>5198.7700000000004</v>
      </c>
      <c r="U24" s="100">
        <v>2583194.0099999998</v>
      </c>
      <c r="V24" s="100">
        <v>36200</v>
      </c>
      <c r="W24" s="127">
        <v>2773474.01</v>
      </c>
      <c r="AA24" s="127">
        <v>773487.38</v>
      </c>
      <c r="AB24" s="127">
        <v>375664.1</v>
      </c>
      <c r="AC24" s="127">
        <v>100000</v>
      </c>
    </row>
    <row r="25" spans="1:29" x14ac:dyDescent="0.2">
      <c r="A25" s="56" t="s">
        <v>1952</v>
      </c>
      <c r="B25" s="126">
        <v>443852.86</v>
      </c>
      <c r="C25" s="126">
        <v>289683</v>
      </c>
      <c r="D25" s="126">
        <v>22814.38</v>
      </c>
      <c r="F25" s="56">
        <v>571423.15</v>
      </c>
      <c r="G25" s="56">
        <v>673334.73</v>
      </c>
      <c r="H25" s="278">
        <v>0</v>
      </c>
      <c r="K25" s="278">
        <v>1916.8</v>
      </c>
      <c r="L25" s="56">
        <v>1300</v>
      </c>
      <c r="M25" s="56"/>
      <c r="N25" s="56">
        <v>77197.66</v>
      </c>
      <c r="O25" s="56">
        <v>2079998.65</v>
      </c>
      <c r="Q25" s="100">
        <v>894023.05</v>
      </c>
      <c r="R25" s="100">
        <v>328696</v>
      </c>
      <c r="S25" s="100">
        <v>515.01</v>
      </c>
      <c r="U25" s="100">
        <v>1798031</v>
      </c>
      <c r="V25" s="100">
        <v>21400</v>
      </c>
      <c r="W25" s="127">
        <v>1929871</v>
      </c>
      <c r="AA25" s="127">
        <v>489123.93</v>
      </c>
      <c r="AB25" s="127">
        <v>254772.28</v>
      </c>
    </row>
    <row r="26" spans="1:29" x14ac:dyDescent="0.2">
      <c r="A26" s="56" t="s">
        <v>1953</v>
      </c>
      <c r="B26" s="126">
        <v>593662.07999999996</v>
      </c>
      <c r="C26" s="126">
        <v>38725.39</v>
      </c>
      <c r="D26" s="126">
        <v>42827.4</v>
      </c>
      <c r="F26" s="56">
        <v>1314501.3999999999</v>
      </c>
      <c r="G26" s="56">
        <v>291020.96000000002</v>
      </c>
      <c r="H26" s="278">
        <v>0</v>
      </c>
      <c r="I26" s="278">
        <v>9308.2199999999993</v>
      </c>
      <c r="L26" s="56"/>
      <c r="M26" s="56"/>
      <c r="N26" s="56">
        <v>8780.41</v>
      </c>
      <c r="O26" s="56">
        <v>413083.29</v>
      </c>
      <c r="Q26" s="100">
        <v>1273198.6499999999</v>
      </c>
      <c r="R26" s="100">
        <v>197570</v>
      </c>
      <c r="S26" s="100">
        <v>510.82</v>
      </c>
      <c r="U26" s="100">
        <v>1447564.2</v>
      </c>
      <c r="V26" s="100">
        <v>43600</v>
      </c>
      <c r="W26" s="127">
        <v>1684295</v>
      </c>
      <c r="AA26" s="127">
        <v>632358.54</v>
      </c>
      <c r="AB26" s="127">
        <v>271465.77</v>
      </c>
    </row>
    <row r="27" spans="1:29" x14ac:dyDescent="0.2">
      <c r="A27" s="56" t="s">
        <v>1954</v>
      </c>
      <c r="B27" s="126">
        <v>99338.67</v>
      </c>
      <c r="C27" s="126">
        <v>82350</v>
      </c>
      <c r="D27" s="126">
        <v>17599.189999999999</v>
      </c>
      <c r="F27" s="56">
        <v>794959.62</v>
      </c>
      <c r="G27" s="56">
        <v>521373.79</v>
      </c>
      <c r="H27" s="278">
        <v>0</v>
      </c>
      <c r="K27" s="278">
        <v>132800</v>
      </c>
      <c r="L27" s="56"/>
      <c r="M27" s="56"/>
      <c r="N27" s="56">
        <v>150084</v>
      </c>
      <c r="O27" s="56">
        <v>2337378.21</v>
      </c>
      <c r="Q27" s="100">
        <v>1193003.43</v>
      </c>
      <c r="S27" s="100">
        <v>843.92</v>
      </c>
      <c r="U27" s="100">
        <v>1107874.5</v>
      </c>
      <c r="V27" s="100">
        <v>3000</v>
      </c>
      <c r="W27" s="127">
        <v>1272125.8999999999</v>
      </c>
      <c r="AA27" s="127">
        <v>1025026.85</v>
      </c>
      <c r="AB27" s="127">
        <v>272098.49</v>
      </c>
    </row>
    <row r="28" spans="1:29" x14ac:dyDescent="0.2">
      <c r="A28" s="56" t="s">
        <v>1955</v>
      </c>
      <c r="B28" s="126">
        <v>159744.20000000001</v>
      </c>
      <c r="C28" s="126">
        <v>0</v>
      </c>
      <c r="D28" s="126">
        <v>43695.44</v>
      </c>
      <c r="F28" s="56">
        <v>542308.93000000005</v>
      </c>
      <c r="G28" s="56">
        <v>459283.28</v>
      </c>
      <c r="H28" s="278">
        <v>5000</v>
      </c>
      <c r="I28" s="278">
        <v>9000</v>
      </c>
      <c r="K28" s="278">
        <v>0</v>
      </c>
      <c r="L28" s="56"/>
      <c r="M28" s="56"/>
      <c r="N28" s="56">
        <v>53354.91</v>
      </c>
      <c r="O28" s="56">
        <v>2446216.73</v>
      </c>
      <c r="Q28" s="100">
        <v>895675.68</v>
      </c>
      <c r="R28" s="100">
        <v>113350</v>
      </c>
      <c r="S28" s="100">
        <v>445.2</v>
      </c>
      <c r="U28" s="100">
        <v>1109850</v>
      </c>
      <c r="V28" s="100">
        <v>11600</v>
      </c>
      <c r="W28" s="127">
        <v>1287872</v>
      </c>
      <c r="AA28" s="127">
        <v>371660.15</v>
      </c>
      <c r="AB28" s="127">
        <v>267510.84999999998</v>
      </c>
      <c r="AC28" s="127">
        <v>122000</v>
      </c>
    </row>
    <row r="29" spans="1:29" x14ac:dyDescent="0.2">
      <c r="A29" s="56" t="s">
        <v>1956</v>
      </c>
      <c r="B29" s="126">
        <v>369785.52</v>
      </c>
      <c r="C29" s="126">
        <v>715831.15</v>
      </c>
      <c r="D29" s="126">
        <v>12212.53</v>
      </c>
      <c r="F29" s="56">
        <v>647399.56000000006</v>
      </c>
      <c r="G29" s="56">
        <v>618419.64</v>
      </c>
      <c r="K29" s="278">
        <v>416185</v>
      </c>
      <c r="L29" s="56"/>
      <c r="M29" s="56"/>
      <c r="N29" s="56"/>
      <c r="O29" s="56">
        <v>1940194.37</v>
      </c>
      <c r="Q29" s="100">
        <v>1311700.83</v>
      </c>
      <c r="R29" s="100">
        <v>295447.65999999997</v>
      </c>
      <c r="S29" s="100">
        <v>937.26</v>
      </c>
      <c r="T29" s="100">
        <v>650</v>
      </c>
      <c r="U29" s="100">
        <v>1473767</v>
      </c>
      <c r="W29" s="127">
        <v>1642817</v>
      </c>
      <c r="AA29" s="127">
        <v>767636.96</v>
      </c>
      <c r="AB29" s="127">
        <v>186108.37</v>
      </c>
    </row>
    <row r="30" spans="1:29" x14ac:dyDescent="0.2">
      <c r="A30" s="56" t="s">
        <v>1957</v>
      </c>
      <c r="B30" s="126">
        <v>301129.69</v>
      </c>
      <c r="C30" s="126">
        <v>265959.67999999999</v>
      </c>
      <c r="D30" s="126">
        <v>22887.43</v>
      </c>
      <c r="F30" s="56">
        <v>2574716.5099999998</v>
      </c>
      <c r="G30" s="56">
        <v>473431.11</v>
      </c>
      <c r="L30" s="56"/>
      <c r="M30" s="56"/>
      <c r="N30" s="56"/>
      <c r="O30" s="56">
        <v>225942.27</v>
      </c>
      <c r="Q30" s="100">
        <v>1128533.2</v>
      </c>
      <c r="R30" s="100">
        <v>160639.07</v>
      </c>
      <c r="S30" s="100">
        <v>712.76</v>
      </c>
      <c r="U30" s="100">
        <v>1020869.5</v>
      </c>
      <c r="W30" s="127">
        <v>1404958.5</v>
      </c>
      <c r="AA30" s="127">
        <v>466504.18</v>
      </c>
      <c r="AB30" s="127">
        <v>233467.9</v>
      </c>
    </row>
    <row r="31" spans="1:29" x14ac:dyDescent="0.2">
      <c r="A31" s="56" t="s">
        <v>1958</v>
      </c>
      <c r="B31" s="126">
        <v>1092599.25</v>
      </c>
      <c r="C31" s="126">
        <v>317446</v>
      </c>
      <c r="D31" s="126">
        <v>15667.45</v>
      </c>
      <c r="F31" s="56">
        <v>959595.34</v>
      </c>
      <c r="G31" s="56">
        <v>435785.35</v>
      </c>
      <c r="L31" s="56"/>
      <c r="M31" s="56"/>
      <c r="N31" s="56"/>
      <c r="O31" s="56">
        <v>519805.36</v>
      </c>
      <c r="Q31" s="100">
        <v>1346134.95</v>
      </c>
      <c r="R31" s="100">
        <v>995450.1</v>
      </c>
      <c r="S31" s="100">
        <v>2161.1999999999998</v>
      </c>
      <c r="T31" s="100">
        <v>3050</v>
      </c>
      <c r="U31" s="100">
        <v>1061492</v>
      </c>
      <c r="W31" s="127">
        <v>1550042</v>
      </c>
      <c r="AA31" s="127">
        <v>1116038.22</v>
      </c>
      <c r="AB31" s="127">
        <v>138535.95000000001</v>
      </c>
    </row>
    <row r="32" spans="1:29" x14ac:dyDescent="0.2">
      <c r="A32" s="56" t="s">
        <v>1959</v>
      </c>
      <c r="B32" s="126">
        <v>866432.04</v>
      </c>
      <c r="C32" s="126">
        <v>142196.45000000001</v>
      </c>
      <c r="D32" s="126">
        <v>27712.18</v>
      </c>
      <c r="F32" s="56">
        <v>2632013.96</v>
      </c>
      <c r="G32" s="56">
        <v>1134437.71</v>
      </c>
      <c r="L32" s="56"/>
      <c r="M32" s="56"/>
      <c r="N32" s="56"/>
      <c r="O32" s="56">
        <v>164243.42000000001</v>
      </c>
      <c r="Q32" s="100">
        <v>1033152.8</v>
      </c>
      <c r="R32" s="100">
        <v>527809.18000000005</v>
      </c>
      <c r="S32" s="100">
        <v>1662.62</v>
      </c>
      <c r="U32" s="100">
        <v>1042640.2</v>
      </c>
      <c r="W32" s="127">
        <v>1435521.2</v>
      </c>
      <c r="AA32" s="127">
        <v>526143.48</v>
      </c>
      <c r="AB32" s="127">
        <v>296986.83</v>
      </c>
    </row>
    <row r="33" spans="1:28" x14ac:dyDescent="0.2">
      <c r="A33" s="56" t="s">
        <v>1960</v>
      </c>
      <c r="B33" s="126">
        <v>325265.57</v>
      </c>
      <c r="C33" s="126">
        <v>131125</v>
      </c>
      <c r="D33" s="126">
        <v>934.47</v>
      </c>
      <c r="F33" s="56">
        <v>767312.92</v>
      </c>
      <c r="G33" s="56">
        <v>430447</v>
      </c>
      <c r="I33" s="278">
        <v>23046.36</v>
      </c>
      <c r="L33" s="56"/>
      <c r="M33" s="56">
        <v>-403659.22</v>
      </c>
      <c r="N33" s="56"/>
      <c r="O33" s="56">
        <v>3631737.05</v>
      </c>
      <c r="Q33" s="100">
        <v>1424880.04</v>
      </c>
      <c r="R33" s="100">
        <v>667171.66</v>
      </c>
      <c r="S33" s="100">
        <v>960.83</v>
      </c>
      <c r="U33" s="100">
        <v>1133872.1000000001</v>
      </c>
      <c r="W33" s="127">
        <v>1682752.1</v>
      </c>
      <c r="AA33" s="127">
        <v>854604.89</v>
      </c>
      <c r="AB33" s="127">
        <v>245416.32000000001</v>
      </c>
    </row>
    <row r="34" spans="1:28" x14ac:dyDescent="0.2">
      <c r="A34" s="56" t="s">
        <v>1961</v>
      </c>
      <c r="B34" s="126">
        <v>842576.84</v>
      </c>
      <c r="C34" s="126">
        <v>131017.3</v>
      </c>
      <c r="D34" s="126">
        <v>39781.730000000003</v>
      </c>
      <c r="F34" s="56">
        <v>358291.36</v>
      </c>
      <c r="G34" s="56">
        <v>567442.69999999995</v>
      </c>
      <c r="L34" s="56"/>
      <c r="M34" s="56"/>
      <c r="N34" s="56"/>
      <c r="O34" s="56">
        <v>669957.9</v>
      </c>
      <c r="Q34" s="100">
        <v>1196684.01</v>
      </c>
      <c r="R34" s="100">
        <v>635755.48</v>
      </c>
      <c r="S34" s="100">
        <v>1884.69</v>
      </c>
      <c r="U34" s="100">
        <v>1266050</v>
      </c>
      <c r="W34" s="127">
        <v>1798607</v>
      </c>
      <c r="AA34" s="127">
        <v>921021.87</v>
      </c>
      <c r="AB34" s="127">
        <v>140258.07</v>
      </c>
    </row>
    <row r="35" spans="1:28" x14ac:dyDescent="0.2">
      <c r="A35" s="56" t="s">
        <v>1962</v>
      </c>
      <c r="B35" s="126">
        <v>840438.54</v>
      </c>
      <c r="C35" s="126">
        <v>199952.37</v>
      </c>
      <c r="D35" s="126">
        <v>18754.96</v>
      </c>
      <c r="F35" s="56">
        <v>680873.64</v>
      </c>
      <c r="G35" s="56">
        <v>635807.18000000005</v>
      </c>
      <c r="K35" s="278">
        <v>100000</v>
      </c>
      <c r="L35" s="56"/>
      <c r="M35" s="56"/>
      <c r="N35" s="56"/>
      <c r="O35" s="56">
        <v>2501284.2200000002</v>
      </c>
      <c r="Q35" s="100">
        <v>1171196.6499999999</v>
      </c>
      <c r="R35" s="100">
        <v>817855.97</v>
      </c>
      <c r="S35" s="100">
        <v>1750.71</v>
      </c>
      <c r="U35" s="100">
        <v>1100009.6000000001</v>
      </c>
      <c r="V35" s="100">
        <v>116200</v>
      </c>
      <c r="W35" s="127">
        <v>1522053.6</v>
      </c>
      <c r="AA35" s="127">
        <v>1100592.47</v>
      </c>
      <c r="AB35" s="127">
        <v>348018.69</v>
      </c>
    </row>
    <row r="36" spans="1:28" x14ac:dyDescent="0.2">
      <c r="A36" s="56" t="s">
        <v>1963</v>
      </c>
      <c r="B36" s="126">
        <v>183944.24</v>
      </c>
      <c r="C36" s="126">
        <v>93334.6</v>
      </c>
      <c r="D36" s="126">
        <v>315.8</v>
      </c>
      <c r="F36" s="56">
        <v>498000.55</v>
      </c>
      <c r="G36" s="56">
        <v>1304458.8700000001</v>
      </c>
      <c r="L36" s="56"/>
      <c r="M36" s="56">
        <v>-3423591.38</v>
      </c>
      <c r="N36" s="56"/>
      <c r="O36" s="56">
        <v>1692932.58</v>
      </c>
      <c r="Q36" s="100">
        <v>879976.3</v>
      </c>
      <c r="R36" s="100">
        <v>610871.19999999995</v>
      </c>
      <c r="S36" s="100">
        <v>2433.6999999999998</v>
      </c>
      <c r="T36" s="100">
        <v>450</v>
      </c>
      <c r="U36" s="100">
        <v>1065266</v>
      </c>
      <c r="V36" s="100">
        <v>884100</v>
      </c>
      <c r="W36" s="127">
        <v>1465858</v>
      </c>
      <c r="AA36" s="127">
        <v>860496.69</v>
      </c>
      <c r="AB36" s="127">
        <v>207633.21</v>
      </c>
    </row>
    <row r="37" spans="1:28" x14ac:dyDescent="0.2">
      <c r="A37" s="56" t="s">
        <v>1964</v>
      </c>
      <c r="B37" s="126">
        <v>133018.34</v>
      </c>
      <c r="C37" s="126">
        <v>286605.46999999997</v>
      </c>
      <c r="D37" s="126">
        <v>18610</v>
      </c>
      <c r="F37" s="56">
        <v>1398417.99</v>
      </c>
      <c r="G37" s="56">
        <v>670680.87</v>
      </c>
      <c r="L37" s="56"/>
      <c r="M37" s="56"/>
      <c r="N37" s="56"/>
      <c r="O37" s="56"/>
      <c r="Q37" s="100">
        <v>1464086.88</v>
      </c>
      <c r="R37" s="100">
        <v>666895.11</v>
      </c>
      <c r="S37" s="100">
        <v>965.79</v>
      </c>
      <c r="U37" s="100">
        <v>1588909</v>
      </c>
      <c r="W37" s="127">
        <v>1799304</v>
      </c>
      <c r="AA37" s="127">
        <v>1121441.99</v>
      </c>
      <c r="AB37" s="127">
        <v>305178.39</v>
      </c>
    </row>
    <row r="38" spans="1:28" x14ac:dyDescent="0.2">
      <c r="A38" s="56" t="s">
        <v>1965</v>
      </c>
      <c r="B38" s="126">
        <v>520064.37</v>
      </c>
      <c r="C38" s="126">
        <v>208624.15</v>
      </c>
      <c r="D38" s="126">
        <v>2655</v>
      </c>
      <c r="F38" s="56">
        <v>1283881.81</v>
      </c>
      <c r="G38" s="56">
        <v>493201.66</v>
      </c>
      <c r="L38" s="56"/>
      <c r="M38" s="56"/>
      <c r="N38" s="56"/>
      <c r="O38" s="56"/>
      <c r="Q38" s="100">
        <v>1260461.3400000001</v>
      </c>
      <c r="R38" s="100">
        <v>329410.74</v>
      </c>
      <c r="S38" s="100">
        <v>1298.7</v>
      </c>
      <c r="U38" s="100">
        <v>1469319.9</v>
      </c>
      <c r="V38" s="100">
        <v>8750</v>
      </c>
      <c r="W38" s="127">
        <v>1947973.9</v>
      </c>
      <c r="AA38" s="127">
        <v>1020359.74</v>
      </c>
      <c r="AB38" s="127">
        <v>154587.91</v>
      </c>
    </row>
    <row r="39" spans="1:28" x14ac:dyDescent="0.2">
      <c r="A39" s="56" t="s">
        <v>1966</v>
      </c>
      <c r="B39" s="126">
        <v>667756.14</v>
      </c>
      <c r="C39" s="126">
        <v>34500</v>
      </c>
      <c r="D39" s="126">
        <v>71416.100000000006</v>
      </c>
      <c r="F39" s="56">
        <v>466145.5</v>
      </c>
      <c r="G39" s="56">
        <v>99784.58</v>
      </c>
      <c r="H39" s="278">
        <v>15650</v>
      </c>
      <c r="I39" s="278">
        <v>7700</v>
      </c>
      <c r="K39" s="278">
        <v>524456.68000000005</v>
      </c>
      <c r="L39" s="56">
        <v>60820.13</v>
      </c>
      <c r="M39" s="56"/>
      <c r="N39" s="56"/>
      <c r="O39" s="56">
        <v>1814650.86</v>
      </c>
      <c r="Q39" s="100">
        <v>839576.95</v>
      </c>
      <c r="R39" s="100">
        <v>3703.5</v>
      </c>
      <c r="U39" s="100">
        <v>1606793.8</v>
      </c>
      <c r="V39" s="100">
        <v>123400</v>
      </c>
      <c r="W39" s="127">
        <v>1954473.8</v>
      </c>
      <c r="Y39" s="127">
        <v>32820</v>
      </c>
      <c r="AA39" s="127">
        <v>600479.18000000005</v>
      </c>
      <c r="AB39" s="127">
        <v>138003.89000000001</v>
      </c>
    </row>
    <row r="40" spans="1:28" x14ac:dyDescent="0.2">
      <c r="A40" s="56" t="s">
        <v>1967</v>
      </c>
      <c r="B40" s="126">
        <v>387592.12</v>
      </c>
      <c r="C40" s="126">
        <v>0</v>
      </c>
      <c r="D40" s="126">
        <v>64377</v>
      </c>
      <c r="F40" s="56">
        <v>802631.98</v>
      </c>
      <c r="G40" s="56">
        <v>226315.79</v>
      </c>
      <c r="H40" s="278">
        <v>10005</v>
      </c>
      <c r="I40" s="278">
        <v>9325</v>
      </c>
      <c r="K40" s="278">
        <v>320356.87</v>
      </c>
      <c r="L40" s="56">
        <v>7777.96</v>
      </c>
      <c r="M40" s="56"/>
      <c r="N40" s="56">
        <v>56483.519999999997</v>
      </c>
      <c r="O40" s="56">
        <v>1633793.05</v>
      </c>
      <c r="Q40" s="100">
        <v>1178391.6499999999</v>
      </c>
      <c r="R40" s="100">
        <v>32222</v>
      </c>
      <c r="S40" s="100">
        <v>202.42</v>
      </c>
      <c r="U40" s="100">
        <v>1559948.8</v>
      </c>
      <c r="V40" s="100">
        <v>204800</v>
      </c>
      <c r="W40" s="127">
        <v>1964088.8</v>
      </c>
      <c r="Y40" s="127">
        <v>4400</v>
      </c>
      <c r="AA40" s="127">
        <v>751641.52</v>
      </c>
      <c r="AB40" s="127">
        <v>191179.81</v>
      </c>
    </row>
    <row r="41" spans="1:28" x14ac:dyDescent="0.2">
      <c r="A41" s="56" t="s">
        <v>1968</v>
      </c>
      <c r="B41" s="126">
        <v>533860.27</v>
      </c>
      <c r="C41" s="126">
        <v>28800</v>
      </c>
      <c r="D41" s="126">
        <v>27370</v>
      </c>
      <c r="F41" s="56">
        <v>1126994.78</v>
      </c>
      <c r="G41" s="56">
        <v>518638.76</v>
      </c>
      <c r="H41" s="278">
        <v>6488</v>
      </c>
      <c r="I41" s="278">
        <v>11375</v>
      </c>
      <c r="L41" s="56"/>
      <c r="M41" s="56"/>
      <c r="N41" s="56">
        <v>-179774.66</v>
      </c>
      <c r="O41" s="56">
        <v>174893.33</v>
      </c>
      <c r="Q41" s="100">
        <v>794242.1</v>
      </c>
      <c r="R41" s="100">
        <v>10000</v>
      </c>
      <c r="S41" s="100">
        <v>1446.09</v>
      </c>
      <c r="U41" s="100">
        <v>1194335.5</v>
      </c>
      <c r="V41" s="100">
        <v>134700</v>
      </c>
      <c r="W41" s="127">
        <v>1494702.5</v>
      </c>
      <c r="AA41" s="127">
        <v>549375.66</v>
      </c>
      <c r="AB41" s="127">
        <v>288104.03999999998</v>
      </c>
    </row>
    <row r="42" spans="1:28" x14ac:dyDescent="0.2">
      <c r="A42" s="56" t="s">
        <v>1969</v>
      </c>
      <c r="B42" s="126">
        <v>1897351.97</v>
      </c>
      <c r="C42" s="126">
        <v>0</v>
      </c>
      <c r="D42" s="126">
        <v>116498</v>
      </c>
      <c r="F42" s="56">
        <v>1356279.32</v>
      </c>
      <c r="G42" s="56">
        <v>384506.85</v>
      </c>
      <c r="H42" s="278">
        <v>47729</v>
      </c>
      <c r="I42" s="278">
        <v>10228</v>
      </c>
      <c r="K42" s="278">
        <v>1477072.38</v>
      </c>
      <c r="L42" s="56">
        <v>54000</v>
      </c>
      <c r="M42" s="56"/>
      <c r="N42" s="56">
        <v>-288380.88</v>
      </c>
      <c r="O42" s="56">
        <v>1781475.04</v>
      </c>
      <c r="Q42" s="100">
        <v>1495103.98</v>
      </c>
      <c r="R42" s="100">
        <v>463500</v>
      </c>
      <c r="U42" s="100">
        <v>2048724.4</v>
      </c>
      <c r="V42" s="100">
        <v>196000</v>
      </c>
      <c r="W42" s="127">
        <v>2426569.4</v>
      </c>
      <c r="AA42" s="127">
        <v>1194946.82</v>
      </c>
      <c r="AB42" s="127">
        <v>268548.53999999998</v>
      </c>
    </row>
    <row r="43" spans="1:28" x14ac:dyDescent="0.2">
      <c r="A43" s="56" t="s">
        <v>1970</v>
      </c>
      <c r="B43" s="126">
        <v>282854.56</v>
      </c>
      <c r="C43" s="126">
        <v>0</v>
      </c>
      <c r="D43" s="126">
        <v>42020.61</v>
      </c>
      <c r="F43" s="56">
        <v>387759.74</v>
      </c>
      <c r="G43" s="56">
        <v>265003.49</v>
      </c>
      <c r="H43" s="278">
        <v>23189</v>
      </c>
      <c r="I43" s="278">
        <v>7700</v>
      </c>
      <c r="K43" s="278">
        <v>148.69</v>
      </c>
      <c r="L43" s="56"/>
      <c r="M43" s="56"/>
      <c r="N43" s="56">
        <v>-598288.23</v>
      </c>
      <c r="O43" s="56">
        <v>1769380.27</v>
      </c>
      <c r="Q43" s="100">
        <v>1490194.79</v>
      </c>
      <c r="S43" s="100">
        <v>747.53</v>
      </c>
      <c r="U43" s="100">
        <v>1988130.6</v>
      </c>
      <c r="V43" s="100">
        <v>204600</v>
      </c>
      <c r="W43" s="127">
        <v>2570580.6</v>
      </c>
      <c r="AA43" s="127">
        <v>946896.75</v>
      </c>
      <c r="AB43" s="127">
        <v>195228.6</v>
      </c>
    </row>
    <row r="44" spans="1:28" x14ac:dyDescent="0.2">
      <c r="A44" s="56" t="s">
        <v>1971</v>
      </c>
      <c r="B44" s="126">
        <v>29861.24</v>
      </c>
      <c r="C44" s="126">
        <v>0</v>
      </c>
      <c r="D44" s="126">
        <v>19900</v>
      </c>
      <c r="F44" s="56">
        <v>1196822.29</v>
      </c>
      <c r="G44" s="56">
        <v>166579.28</v>
      </c>
      <c r="H44" s="278">
        <v>10424</v>
      </c>
      <c r="I44" s="278">
        <v>9100</v>
      </c>
      <c r="L44" s="56">
        <v>5298.5</v>
      </c>
      <c r="M44" s="56"/>
      <c r="N44" s="56">
        <v>1818</v>
      </c>
      <c r="O44" s="56">
        <v>2854151.72</v>
      </c>
      <c r="Q44" s="100">
        <v>681560.26</v>
      </c>
      <c r="R44" s="100">
        <v>25866.48</v>
      </c>
      <c r="S44" s="100">
        <v>138.04</v>
      </c>
      <c r="U44" s="100">
        <v>1351222</v>
      </c>
      <c r="V44" s="100">
        <v>114100</v>
      </c>
      <c r="W44" s="127">
        <v>1715652</v>
      </c>
      <c r="AA44" s="127">
        <v>421510.58</v>
      </c>
      <c r="AB44" s="127">
        <v>234348.57</v>
      </c>
    </row>
    <row r="45" spans="1:28" x14ac:dyDescent="0.2">
      <c r="A45" s="56" t="s">
        <v>1972</v>
      </c>
      <c r="B45" s="126">
        <v>161152.79</v>
      </c>
      <c r="C45" s="126">
        <v>23400</v>
      </c>
      <c r="D45" s="126">
        <v>22330.5</v>
      </c>
      <c r="F45" s="56">
        <v>508110.18</v>
      </c>
      <c r="G45" s="56">
        <v>182185.14</v>
      </c>
      <c r="H45" s="278">
        <v>7436</v>
      </c>
      <c r="I45" s="278">
        <v>9100</v>
      </c>
      <c r="L45" s="56"/>
      <c r="M45" s="56"/>
      <c r="N45" s="56">
        <v>17632.43</v>
      </c>
      <c r="O45" s="56">
        <v>1653756.5</v>
      </c>
      <c r="Q45" s="100">
        <v>1244720.6599999999</v>
      </c>
      <c r="S45" s="100">
        <v>537.11</v>
      </c>
      <c r="U45" s="100">
        <v>799528</v>
      </c>
      <c r="V45" s="100">
        <v>114600</v>
      </c>
      <c r="W45" s="127">
        <v>1407398</v>
      </c>
      <c r="AA45" s="127">
        <v>604774.49</v>
      </c>
      <c r="AB45" s="127">
        <v>189255.59</v>
      </c>
    </row>
    <row r="46" spans="1:28" x14ac:dyDescent="0.2">
      <c r="A46" s="56" t="s">
        <v>1973</v>
      </c>
      <c r="B46" s="126">
        <v>201547.32</v>
      </c>
      <c r="C46" s="126">
        <v>149508.37</v>
      </c>
      <c r="D46" s="126">
        <v>61978.66</v>
      </c>
      <c r="F46" s="56">
        <v>875335.45</v>
      </c>
      <c r="G46" s="56">
        <v>323006.57</v>
      </c>
      <c r="H46" s="278">
        <v>12815</v>
      </c>
      <c r="I46" s="278">
        <v>45380</v>
      </c>
      <c r="K46" s="278">
        <v>20000</v>
      </c>
      <c r="L46" s="56"/>
      <c r="M46" s="56"/>
      <c r="N46" s="56">
        <v>126788</v>
      </c>
      <c r="O46" s="56">
        <v>1474437.8</v>
      </c>
      <c r="Q46" s="100">
        <v>1097175.3500000001</v>
      </c>
      <c r="S46" s="100">
        <v>361.23</v>
      </c>
      <c r="U46" s="100">
        <v>891441</v>
      </c>
      <c r="V46" s="100">
        <v>79300</v>
      </c>
      <c r="W46" s="127">
        <v>1319026</v>
      </c>
      <c r="AA46" s="127">
        <v>542938.16</v>
      </c>
      <c r="AB46" s="127">
        <v>201411.77</v>
      </c>
    </row>
    <row r="47" spans="1:28" x14ac:dyDescent="0.2">
      <c r="A47" s="56" t="s">
        <v>1974</v>
      </c>
      <c r="B47" s="126">
        <v>507388.94</v>
      </c>
      <c r="C47" s="126">
        <v>38708.86</v>
      </c>
      <c r="D47" s="126">
        <v>44430.9</v>
      </c>
      <c r="F47" s="56">
        <v>1285237.22</v>
      </c>
      <c r="G47" s="56">
        <v>251008.19</v>
      </c>
      <c r="H47" s="278">
        <v>44550</v>
      </c>
      <c r="I47" s="278">
        <v>11275</v>
      </c>
      <c r="K47" s="278">
        <v>8</v>
      </c>
      <c r="L47" s="56"/>
      <c r="M47" s="56"/>
      <c r="N47" s="56">
        <v>-96991</v>
      </c>
      <c r="O47" s="56">
        <v>2017007.85</v>
      </c>
      <c r="Q47" s="100">
        <v>1682841</v>
      </c>
      <c r="R47" s="100">
        <v>410400</v>
      </c>
      <c r="U47" s="100">
        <v>994008</v>
      </c>
      <c r="V47" s="100">
        <v>84750</v>
      </c>
      <c r="W47" s="127">
        <v>1603287</v>
      </c>
      <c r="AA47" s="127">
        <v>912132.19</v>
      </c>
      <c r="AB47" s="127">
        <v>230014.2</v>
      </c>
    </row>
    <row r="48" spans="1:28" x14ac:dyDescent="0.2">
      <c r="A48" s="56" t="s">
        <v>1975</v>
      </c>
      <c r="B48" s="126">
        <v>194541.38</v>
      </c>
      <c r="C48" s="126">
        <v>0</v>
      </c>
      <c r="D48" s="126">
        <v>30280</v>
      </c>
      <c r="F48" s="56">
        <v>1360324.21</v>
      </c>
      <c r="G48" s="56">
        <v>192691.18</v>
      </c>
      <c r="H48" s="278">
        <v>5861</v>
      </c>
      <c r="I48" s="278">
        <v>7150</v>
      </c>
      <c r="L48" s="56"/>
      <c r="M48" s="56"/>
      <c r="N48" s="56">
        <v>745.05</v>
      </c>
      <c r="O48" s="56">
        <v>216270.07999999999</v>
      </c>
      <c r="Q48" s="100">
        <v>699726.4</v>
      </c>
      <c r="R48" s="100">
        <v>213475</v>
      </c>
      <c r="S48" s="100">
        <v>444.68</v>
      </c>
      <c r="U48" s="100">
        <v>1036215</v>
      </c>
      <c r="V48" s="100">
        <v>127400</v>
      </c>
      <c r="W48" s="127">
        <v>1375081</v>
      </c>
      <c r="AA48" s="127">
        <v>741887.11</v>
      </c>
      <c r="AB48" s="127">
        <v>199420.38</v>
      </c>
    </row>
    <row r="49" spans="1:29" x14ac:dyDescent="0.2">
      <c r="A49" s="56" t="s">
        <v>1976</v>
      </c>
      <c r="B49" s="126">
        <v>465419.7</v>
      </c>
      <c r="C49" s="126">
        <v>35000</v>
      </c>
      <c r="D49" s="126">
        <v>111779</v>
      </c>
      <c r="F49" s="56">
        <v>1393916.86</v>
      </c>
      <c r="G49" s="56">
        <v>315384</v>
      </c>
      <c r="H49" s="278">
        <v>15419</v>
      </c>
      <c r="I49" s="278">
        <v>7700</v>
      </c>
      <c r="K49" s="278">
        <v>354.88</v>
      </c>
      <c r="L49" s="56">
        <v>204166.71</v>
      </c>
      <c r="M49" s="56"/>
      <c r="N49" s="56"/>
      <c r="O49" s="56">
        <v>2076002.99</v>
      </c>
      <c r="Q49" s="100">
        <v>2225867.41</v>
      </c>
      <c r="R49" s="100">
        <v>105499.96</v>
      </c>
      <c r="S49" s="100">
        <v>721.81</v>
      </c>
      <c r="U49" s="100">
        <v>1487525.5</v>
      </c>
      <c r="V49" s="100">
        <v>125300</v>
      </c>
      <c r="W49" s="127">
        <v>2378902.5</v>
      </c>
      <c r="AA49" s="127">
        <v>1043399.32</v>
      </c>
      <c r="AB49" s="127">
        <v>250020.03</v>
      </c>
    </row>
    <row r="50" spans="1:29" x14ac:dyDescent="0.2">
      <c r="A50" s="56" t="s">
        <v>1977</v>
      </c>
      <c r="B50" s="126">
        <v>262412.65000000002</v>
      </c>
      <c r="C50" s="126">
        <v>32630</v>
      </c>
      <c r="D50" s="126">
        <v>40438</v>
      </c>
      <c r="F50" s="56">
        <v>772451.51</v>
      </c>
      <c r="G50" s="56">
        <v>249524.92</v>
      </c>
      <c r="H50" s="278">
        <v>36482</v>
      </c>
      <c r="I50" s="278">
        <v>20075</v>
      </c>
      <c r="K50" s="278">
        <v>5.9</v>
      </c>
      <c r="L50" s="56"/>
      <c r="M50" s="56"/>
      <c r="N50" s="56">
        <v>1645.73</v>
      </c>
      <c r="O50" s="56">
        <v>2700044.99</v>
      </c>
      <c r="Q50" s="100">
        <v>1453488.89</v>
      </c>
      <c r="R50" s="100">
        <v>165225</v>
      </c>
      <c r="U50" s="100">
        <v>808298</v>
      </c>
      <c r="V50" s="100">
        <v>97300</v>
      </c>
      <c r="W50" s="127">
        <v>1452943</v>
      </c>
      <c r="AA50" s="127">
        <v>649293.71</v>
      </c>
      <c r="AB50" s="127">
        <v>288194.58</v>
      </c>
    </row>
    <row r="51" spans="1:29" x14ac:dyDescent="0.2">
      <c r="A51" s="56" t="s">
        <v>1978</v>
      </c>
      <c r="B51" s="126">
        <v>261461.23</v>
      </c>
      <c r="C51" s="126">
        <v>0</v>
      </c>
      <c r="D51" s="126">
        <v>52770</v>
      </c>
      <c r="F51" s="56">
        <v>901112.53</v>
      </c>
      <c r="G51" s="56">
        <v>176733.85</v>
      </c>
      <c r="H51" s="278">
        <v>6562</v>
      </c>
      <c r="I51" s="278">
        <v>7700</v>
      </c>
      <c r="K51" s="278">
        <v>0</v>
      </c>
      <c r="L51" s="56">
        <v>56255.63</v>
      </c>
      <c r="M51" s="56"/>
      <c r="N51" s="56">
        <v>-278017.2</v>
      </c>
      <c r="O51" s="56">
        <v>1671717.03</v>
      </c>
      <c r="Q51" s="100">
        <v>1577005.85</v>
      </c>
      <c r="R51" s="100">
        <v>164311.92000000001</v>
      </c>
      <c r="U51" s="100">
        <v>1066357</v>
      </c>
      <c r="V51" s="100">
        <v>119900</v>
      </c>
      <c r="W51" s="127">
        <v>1607864</v>
      </c>
      <c r="AA51" s="127">
        <v>1113943.0900000001</v>
      </c>
      <c r="AB51" s="127">
        <v>206926.97</v>
      </c>
    </row>
    <row r="52" spans="1:29" x14ac:dyDescent="0.2">
      <c r="A52" s="56" t="s">
        <v>1979</v>
      </c>
      <c r="B52" s="126">
        <v>302256.39</v>
      </c>
      <c r="C52" s="126">
        <v>0</v>
      </c>
      <c r="D52" s="126">
        <v>31935</v>
      </c>
      <c r="F52" s="56">
        <v>946371.35</v>
      </c>
      <c r="G52" s="56">
        <v>254346.38</v>
      </c>
      <c r="H52" s="278">
        <v>9249</v>
      </c>
      <c r="I52" s="278">
        <v>9450</v>
      </c>
      <c r="K52" s="278">
        <v>761</v>
      </c>
      <c r="L52" s="56"/>
      <c r="M52" s="56"/>
      <c r="N52" s="56">
        <v>34491</v>
      </c>
      <c r="O52" s="56">
        <v>579857.57999999996</v>
      </c>
      <c r="Q52" s="100">
        <v>1194590.44</v>
      </c>
      <c r="R52" s="100">
        <v>397128</v>
      </c>
      <c r="S52" s="100">
        <v>826.88</v>
      </c>
      <c r="U52" s="100">
        <v>576483.73</v>
      </c>
      <c r="V52" s="100">
        <v>93800</v>
      </c>
      <c r="W52" s="127">
        <v>1005907.73</v>
      </c>
      <c r="AA52" s="127">
        <v>1260607.76</v>
      </c>
      <c r="AB52" s="127">
        <v>220825.97</v>
      </c>
    </row>
    <row r="53" spans="1:29" x14ac:dyDescent="0.2">
      <c r="A53" s="56" t="s">
        <v>1980</v>
      </c>
      <c r="B53" s="126">
        <v>281596.51</v>
      </c>
      <c r="C53" s="126">
        <v>13000</v>
      </c>
      <c r="D53" s="126">
        <v>19712</v>
      </c>
      <c r="F53" s="56">
        <v>1220896</v>
      </c>
      <c r="G53" s="56">
        <v>324079.53999999998</v>
      </c>
      <c r="H53" s="278">
        <v>11482</v>
      </c>
      <c r="I53" s="278">
        <v>6240</v>
      </c>
      <c r="K53" s="278">
        <v>0</v>
      </c>
      <c r="L53" s="56"/>
      <c r="M53" s="56"/>
      <c r="N53" s="56">
        <v>3.31</v>
      </c>
      <c r="O53" s="56">
        <v>446722.69</v>
      </c>
      <c r="Q53" s="100">
        <v>1257325.43</v>
      </c>
      <c r="S53" s="100">
        <v>535.21</v>
      </c>
      <c r="U53" s="100">
        <v>1173951.5</v>
      </c>
      <c r="V53" s="100">
        <v>72200</v>
      </c>
      <c r="W53" s="127">
        <v>1577010.81</v>
      </c>
      <c r="AA53" s="127">
        <v>702539.54</v>
      </c>
      <c r="AB53" s="127">
        <v>266096.13</v>
      </c>
    </row>
    <row r="54" spans="1:29" x14ac:dyDescent="0.2">
      <c r="A54" s="56" t="s">
        <v>1983</v>
      </c>
      <c r="B54" s="126">
        <v>174266.87</v>
      </c>
      <c r="C54" s="126">
        <v>5000</v>
      </c>
      <c r="D54" s="126">
        <v>56649.42</v>
      </c>
      <c r="F54" s="56">
        <v>111215.62</v>
      </c>
      <c r="G54" s="56">
        <v>629732.14</v>
      </c>
      <c r="H54" s="278">
        <v>5377</v>
      </c>
      <c r="I54" s="278">
        <v>98627.68</v>
      </c>
      <c r="K54" s="278">
        <v>37.380000000000003</v>
      </c>
      <c r="L54" s="56"/>
      <c r="M54" s="56">
        <v>8348.7199999999993</v>
      </c>
      <c r="N54" s="56">
        <v>-561938.98</v>
      </c>
      <c r="O54" s="56">
        <v>1557377.06</v>
      </c>
      <c r="Q54" s="100">
        <v>485949.97</v>
      </c>
      <c r="R54" s="100">
        <v>100000</v>
      </c>
      <c r="S54" s="100">
        <v>203.05</v>
      </c>
      <c r="U54" s="100">
        <v>949755.9</v>
      </c>
      <c r="V54" s="100">
        <v>53950</v>
      </c>
      <c r="W54" s="127">
        <v>1240915.8999999999</v>
      </c>
      <c r="Z54" s="127">
        <v>22858</v>
      </c>
      <c r="AA54" s="127">
        <v>320843.19</v>
      </c>
      <c r="AB54" s="127">
        <v>149022.28</v>
      </c>
    </row>
    <row r="55" spans="1:29" x14ac:dyDescent="0.2">
      <c r="A55" s="56" t="s">
        <v>1984</v>
      </c>
      <c r="B55" s="126">
        <v>42898.65</v>
      </c>
      <c r="C55" s="126">
        <v>0</v>
      </c>
      <c r="D55" s="126">
        <v>63974.51</v>
      </c>
      <c r="F55" s="56">
        <v>155803.45000000001</v>
      </c>
      <c r="G55" s="56">
        <v>365625.9</v>
      </c>
      <c r="H55" s="278">
        <v>0</v>
      </c>
      <c r="I55" s="278">
        <v>97838.01</v>
      </c>
      <c r="K55" s="278">
        <v>37.380000000000003</v>
      </c>
      <c r="L55" s="56"/>
      <c r="M55" s="56"/>
      <c r="N55" s="56">
        <v>720769.1</v>
      </c>
      <c r="O55" s="56">
        <v>1296912.72</v>
      </c>
      <c r="Q55" s="100">
        <v>549458.68999999994</v>
      </c>
      <c r="R55" s="100">
        <v>81100</v>
      </c>
      <c r="S55" s="100">
        <v>143.94999999999999</v>
      </c>
      <c r="U55" s="100">
        <v>1043406.4</v>
      </c>
      <c r="V55" s="100">
        <v>1000</v>
      </c>
      <c r="W55" s="127">
        <v>1339392.3999999999</v>
      </c>
      <c r="Z55" s="127">
        <v>1240</v>
      </c>
      <c r="AA55" s="127">
        <v>345558.38</v>
      </c>
      <c r="AB55" s="127">
        <v>97239.89</v>
      </c>
      <c r="AC55" s="127">
        <v>10400</v>
      </c>
    </row>
    <row r="56" spans="1:29" x14ac:dyDescent="0.2">
      <c r="A56" s="56" t="s">
        <v>1985</v>
      </c>
      <c r="B56" s="126">
        <v>441856.31</v>
      </c>
      <c r="C56" s="126">
        <v>0</v>
      </c>
      <c r="D56" s="126">
        <v>33770.19</v>
      </c>
      <c r="F56" s="56">
        <v>54594.33</v>
      </c>
      <c r="G56" s="56">
        <v>328008.21999999997</v>
      </c>
      <c r="H56" s="278">
        <v>69688.81</v>
      </c>
      <c r="I56" s="278">
        <v>120793.62</v>
      </c>
      <c r="K56" s="278">
        <v>32.71</v>
      </c>
      <c r="L56" s="56"/>
      <c r="M56" s="56"/>
      <c r="N56" s="56">
        <v>-54393.63</v>
      </c>
      <c r="O56" s="56">
        <v>1593000.06</v>
      </c>
      <c r="Q56" s="100">
        <v>841583.21</v>
      </c>
      <c r="R56" s="100">
        <v>215745</v>
      </c>
      <c r="S56" s="100">
        <v>506.97</v>
      </c>
      <c r="U56" s="100">
        <v>1212282.6000000001</v>
      </c>
      <c r="V56" s="100">
        <v>14927</v>
      </c>
      <c r="W56" s="127">
        <v>1729932.6</v>
      </c>
      <c r="Z56" s="127">
        <v>4687</v>
      </c>
      <c r="AA56" s="127">
        <v>575182.68999999994</v>
      </c>
      <c r="AB56" s="127">
        <v>129420.84</v>
      </c>
      <c r="AC56" s="127">
        <v>44460</v>
      </c>
    </row>
    <row r="57" spans="1:29" x14ac:dyDescent="0.2">
      <c r="A57" s="56" t="s">
        <v>1986</v>
      </c>
      <c r="B57" s="126">
        <v>395289.7</v>
      </c>
      <c r="C57" s="126">
        <v>0</v>
      </c>
      <c r="D57" s="126">
        <v>14591.78</v>
      </c>
      <c r="F57" s="56">
        <v>62070.9</v>
      </c>
      <c r="G57" s="56">
        <v>325286.38</v>
      </c>
      <c r="H57" s="278">
        <v>1500</v>
      </c>
      <c r="I57" s="278">
        <v>87303.49</v>
      </c>
      <c r="K57" s="278">
        <v>37.380000000000003</v>
      </c>
      <c r="L57" s="56"/>
      <c r="M57" s="56"/>
      <c r="N57" s="56">
        <v>-1369828.83</v>
      </c>
      <c r="O57" s="56">
        <v>1261656.71</v>
      </c>
      <c r="Q57" s="100">
        <v>710703.59</v>
      </c>
      <c r="R57" s="100">
        <v>250900</v>
      </c>
      <c r="S57" s="100">
        <v>337.03</v>
      </c>
      <c r="U57" s="100">
        <v>1089453.8</v>
      </c>
      <c r="V57" s="100">
        <v>5450</v>
      </c>
      <c r="W57" s="127">
        <v>1534178.8</v>
      </c>
      <c r="Z57" s="127">
        <v>16509.599999999999</v>
      </c>
      <c r="AA57" s="127">
        <v>302663.51</v>
      </c>
      <c r="AB57" s="127">
        <v>87365.14</v>
      </c>
      <c r="AC57" s="127">
        <v>12527</v>
      </c>
    </row>
    <row r="58" spans="1:29" x14ac:dyDescent="0.2">
      <c r="A58" s="56" t="s">
        <v>2010</v>
      </c>
      <c r="B58" s="126">
        <v>72863.350000000006</v>
      </c>
      <c r="C58" s="126">
        <v>0</v>
      </c>
      <c r="D58" s="126">
        <v>41499.449999999997</v>
      </c>
      <c r="F58" s="56">
        <v>3</v>
      </c>
      <c r="G58" s="56">
        <v>288178.53999999998</v>
      </c>
      <c r="H58" s="278">
        <v>0</v>
      </c>
      <c r="I58" s="278">
        <v>68157.23</v>
      </c>
      <c r="K58" s="278">
        <v>28.04</v>
      </c>
      <c r="L58" s="56"/>
      <c r="M58" s="56"/>
      <c r="N58" s="56">
        <v>299597.73</v>
      </c>
      <c r="O58" s="56">
        <v>2075132.5</v>
      </c>
      <c r="Q58" s="100">
        <v>565468.85</v>
      </c>
      <c r="R58" s="100">
        <v>59320</v>
      </c>
      <c r="S58" s="100">
        <v>314.7</v>
      </c>
      <c r="U58" s="100">
        <v>639770.6</v>
      </c>
      <c r="V58" s="100">
        <v>790</v>
      </c>
      <c r="W58" s="127">
        <v>819840.6</v>
      </c>
      <c r="Z58" s="127">
        <v>15516</v>
      </c>
      <c r="AA58" s="127">
        <v>405408.94</v>
      </c>
      <c r="AB58" s="127">
        <v>36600.89</v>
      </c>
      <c r="AC58" s="127">
        <v>29176</v>
      </c>
    </row>
    <row r="59" spans="1:29" x14ac:dyDescent="0.2">
      <c r="A59" s="56" t="s">
        <v>2011</v>
      </c>
      <c r="B59" s="126">
        <v>269751.78999999998</v>
      </c>
      <c r="C59" s="126">
        <v>69600</v>
      </c>
      <c r="D59" s="126">
        <v>19525.919999999998</v>
      </c>
      <c r="F59" s="56">
        <v>720770.5</v>
      </c>
      <c r="G59" s="56">
        <v>336347.65</v>
      </c>
      <c r="H59" s="278">
        <v>0</v>
      </c>
      <c r="I59" s="278">
        <v>76787.78</v>
      </c>
      <c r="L59" s="56"/>
      <c r="M59" s="56"/>
      <c r="N59" s="56">
        <v>1143321.92</v>
      </c>
      <c r="O59" s="56">
        <v>3409443.43</v>
      </c>
      <c r="Q59" s="100">
        <v>529155.52</v>
      </c>
      <c r="S59" s="100">
        <v>841.21</v>
      </c>
      <c r="U59" s="100">
        <v>1047509.5</v>
      </c>
      <c r="V59" s="100">
        <v>50790</v>
      </c>
      <c r="W59" s="127">
        <v>1316349.5</v>
      </c>
      <c r="Z59" s="127">
        <v>5124</v>
      </c>
      <c r="AA59" s="127">
        <v>213340.17</v>
      </c>
      <c r="AB59" s="127">
        <v>137735.01999999999</v>
      </c>
      <c r="AC59" s="127">
        <v>70000</v>
      </c>
    </row>
    <row r="60" spans="1:29" x14ac:dyDescent="0.2">
      <c r="A60" s="56" t="s">
        <v>1990</v>
      </c>
      <c r="B60" s="126">
        <v>55780.13</v>
      </c>
      <c r="C60" s="126">
        <v>0</v>
      </c>
      <c r="D60" s="126">
        <v>31769.88</v>
      </c>
      <c r="F60" s="56">
        <v>4</v>
      </c>
      <c r="G60" s="56">
        <v>536123.39</v>
      </c>
      <c r="L60" s="56"/>
      <c r="M60" s="56"/>
      <c r="N60" s="56"/>
      <c r="O60" s="56">
        <v>280935.62</v>
      </c>
      <c r="Q60" s="100">
        <v>888463.15</v>
      </c>
      <c r="U60" s="100">
        <v>642060</v>
      </c>
      <c r="W60" s="127">
        <v>942860</v>
      </c>
      <c r="AA60" s="127">
        <v>288909.09000000003</v>
      </c>
      <c r="AB60" s="127">
        <v>18138.39</v>
      </c>
    </row>
    <row r="61" spans="1:29" x14ac:dyDescent="0.2">
      <c r="A61" s="56" t="s">
        <v>1991</v>
      </c>
      <c r="B61" s="126">
        <v>118450.15</v>
      </c>
      <c r="C61" s="126">
        <v>0</v>
      </c>
      <c r="D61" s="126">
        <v>34777.71</v>
      </c>
      <c r="F61" s="56">
        <v>717720.89</v>
      </c>
      <c r="G61" s="56">
        <v>118494.81</v>
      </c>
      <c r="L61" s="56"/>
      <c r="M61" s="56"/>
      <c r="N61" s="56"/>
      <c r="O61" s="56">
        <v>179132.84</v>
      </c>
      <c r="Q61" s="100">
        <v>1677800.12</v>
      </c>
      <c r="W61" s="127">
        <v>1403246</v>
      </c>
      <c r="AA61" s="127">
        <v>230310</v>
      </c>
      <c r="AB61" s="127">
        <v>90443.97</v>
      </c>
    </row>
    <row r="62" spans="1:29" x14ac:dyDescent="0.2">
      <c r="A62" s="56" t="s">
        <v>1992</v>
      </c>
      <c r="B62" s="126">
        <v>300446</v>
      </c>
      <c r="C62" s="126">
        <v>0</v>
      </c>
      <c r="D62" s="126">
        <v>46113.18</v>
      </c>
      <c r="F62" s="56">
        <v>259565.8</v>
      </c>
      <c r="G62" s="56">
        <v>324580.5</v>
      </c>
      <c r="L62" s="56"/>
      <c r="M62" s="56"/>
      <c r="N62" s="56"/>
      <c r="O62" s="56">
        <v>2768470.84</v>
      </c>
      <c r="Q62" s="100">
        <v>1095155.95</v>
      </c>
      <c r="U62" s="100">
        <v>1012500</v>
      </c>
      <c r="W62" s="127">
        <v>1517960</v>
      </c>
      <c r="AA62" s="127">
        <v>398100.49</v>
      </c>
      <c r="AB62" s="127">
        <v>178821.05</v>
      </c>
    </row>
    <row r="63" spans="1:29" x14ac:dyDescent="0.2">
      <c r="A63" s="56" t="s">
        <v>1993</v>
      </c>
      <c r="B63" s="126">
        <v>184973.8</v>
      </c>
      <c r="C63" s="126">
        <v>0</v>
      </c>
      <c r="D63" s="126">
        <v>4200.68</v>
      </c>
      <c r="F63" s="56">
        <v>301519.53000000003</v>
      </c>
      <c r="G63" s="56">
        <v>59261</v>
      </c>
      <c r="L63" s="56"/>
      <c r="M63" s="56"/>
      <c r="N63" s="56"/>
      <c r="O63" s="56">
        <v>2027508.56</v>
      </c>
      <c r="Q63" s="100">
        <v>1109243.52</v>
      </c>
      <c r="U63" s="100">
        <v>987210</v>
      </c>
      <c r="W63" s="127">
        <v>1382730</v>
      </c>
      <c r="AA63" s="127">
        <v>614469.43999999994</v>
      </c>
      <c r="AB63" s="127">
        <v>123180.03</v>
      </c>
    </row>
    <row r="64" spans="1:29" x14ac:dyDescent="0.2">
      <c r="A64" s="56" t="s">
        <v>1994</v>
      </c>
      <c r="B64" s="126">
        <v>240014.5</v>
      </c>
      <c r="C64" s="126">
        <v>0</v>
      </c>
      <c r="D64" s="126">
        <v>2672.3</v>
      </c>
      <c r="F64" s="56">
        <v>701126.9</v>
      </c>
      <c r="G64" s="56">
        <v>246959.76</v>
      </c>
      <c r="L64" s="56"/>
      <c r="M64" s="56"/>
      <c r="N64" s="56"/>
      <c r="O64" s="56">
        <v>179132.84</v>
      </c>
      <c r="Q64" s="100">
        <v>1103784.06</v>
      </c>
      <c r="U64" s="100">
        <v>713700</v>
      </c>
      <c r="W64" s="127">
        <v>1041075</v>
      </c>
      <c r="AA64" s="127">
        <v>598949.59</v>
      </c>
      <c r="AB64" s="127">
        <v>147542.31</v>
      </c>
    </row>
    <row r="65" spans="1:29" x14ac:dyDescent="0.2">
      <c r="A65" s="56" t="s">
        <v>1995</v>
      </c>
      <c r="B65" s="126">
        <v>310845.05</v>
      </c>
      <c r="C65" s="126">
        <v>73634.83</v>
      </c>
      <c r="D65" s="126">
        <v>57964.3</v>
      </c>
      <c r="F65" s="56">
        <v>1985030.32</v>
      </c>
      <c r="G65" s="56">
        <v>363225.78</v>
      </c>
      <c r="I65" s="278">
        <v>0</v>
      </c>
      <c r="K65" s="278">
        <v>100000</v>
      </c>
      <c r="L65" s="56"/>
      <c r="M65" s="56"/>
      <c r="N65" s="56">
        <v>-100631.36</v>
      </c>
      <c r="O65" s="56">
        <v>2752937.45</v>
      </c>
      <c r="Q65" s="100">
        <v>742533.68</v>
      </c>
      <c r="R65" s="100">
        <v>371706</v>
      </c>
      <c r="S65" s="100">
        <v>197.72</v>
      </c>
      <c r="U65" s="100">
        <v>1661318.78</v>
      </c>
      <c r="V65" s="100">
        <v>183944</v>
      </c>
      <c r="W65" s="127">
        <v>2007822.78</v>
      </c>
      <c r="AA65" s="127">
        <v>425410.7</v>
      </c>
      <c r="AB65" s="127">
        <v>276348.51</v>
      </c>
    </row>
    <row r="66" spans="1:29" x14ac:dyDescent="0.2">
      <c r="A66" s="56" t="s">
        <v>1996</v>
      </c>
      <c r="B66" s="126">
        <v>177853.52</v>
      </c>
      <c r="C66" s="126">
        <v>45435.72</v>
      </c>
      <c r="D66" s="126">
        <v>78585.63</v>
      </c>
      <c r="F66" s="56">
        <v>986277.13</v>
      </c>
      <c r="G66" s="56">
        <v>2287934.94</v>
      </c>
      <c r="I66" s="278">
        <v>0</v>
      </c>
      <c r="L66" s="56"/>
      <c r="M66" s="56"/>
      <c r="N66" s="56">
        <v>-1782115.22</v>
      </c>
      <c r="O66" s="56">
        <v>3437556.74</v>
      </c>
      <c r="Q66" s="100">
        <v>2868876.78</v>
      </c>
      <c r="R66" s="100">
        <v>200820</v>
      </c>
      <c r="S66" s="100">
        <v>463.92</v>
      </c>
      <c r="U66" s="100">
        <v>1706834</v>
      </c>
      <c r="V66" s="100">
        <v>297640</v>
      </c>
      <c r="W66" s="127">
        <v>2122454</v>
      </c>
      <c r="AA66" s="127">
        <v>395160.37</v>
      </c>
      <c r="AB66" s="127">
        <v>518507.91</v>
      </c>
    </row>
    <row r="67" spans="1:29" x14ac:dyDescent="0.2">
      <c r="A67" s="56" t="s">
        <v>1997</v>
      </c>
      <c r="B67" s="126">
        <v>662379.86</v>
      </c>
      <c r="C67" s="126">
        <v>11800.3</v>
      </c>
      <c r="D67" s="126">
        <v>35569.230000000003</v>
      </c>
      <c r="F67" s="56">
        <v>1326940.02</v>
      </c>
      <c r="G67" s="56">
        <v>377754.57</v>
      </c>
      <c r="I67" s="278">
        <v>0</v>
      </c>
      <c r="L67" s="56"/>
      <c r="M67" s="56"/>
      <c r="N67" s="56">
        <v>1185667.18</v>
      </c>
      <c r="O67" s="56">
        <v>785641.8</v>
      </c>
      <c r="Q67" s="100">
        <v>1017320.13</v>
      </c>
      <c r="R67" s="100">
        <v>307667</v>
      </c>
      <c r="S67" s="100">
        <v>660.65</v>
      </c>
      <c r="U67" s="100">
        <v>1334974</v>
      </c>
      <c r="V67" s="100">
        <v>231500</v>
      </c>
      <c r="W67" s="127">
        <v>1796202</v>
      </c>
      <c r="AA67" s="127">
        <v>400798.09</v>
      </c>
      <c r="AB67" s="127">
        <v>182615.04000000001</v>
      </c>
      <c r="AC67" s="127">
        <v>30.65</v>
      </c>
    </row>
    <row r="68" spans="1:29" x14ac:dyDescent="0.2">
      <c r="A68" s="56" t="s">
        <v>1998</v>
      </c>
      <c r="B68" s="126">
        <v>667310.52</v>
      </c>
      <c r="C68" s="126">
        <v>0</v>
      </c>
      <c r="D68" s="126">
        <v>51911.78</v>
      </c>
      <c r="F68" s="56">
        <v>599645.99</v>
      </c>
      <c r="G68" s="56">
        <v>256888.18</v>
      </c>
      <c r="H68" s="278">
        <v>486</v>
      </c>
      <c r="I68" s="278">
        <v>5812.73</v>
      </c>
      <c r="K68" s="278">
        <v>1340.77</v>
      </c>
      <c r="L68" s="56"/>
      <c r="M68" s="56">
        <v>3911913.09</v>
      </c>
      <c r="N68" s="56">
        <v>-4402332.66</v>
      </c>
      <c r="O68" s="56">
        <v>2929218.73</v>
      </c>
      <c r="Q68" s="100">
        <v>2512332.66</v>
      </c>
      <c r="R68" s="100">
        <v>202662</v>
      </c>
      <c r="S68" s="100">
        <v>2085.38</v>
      </c>
      <c r="U68" s="100">
        <v>989733.6</v>
      </c>
      <c r="W68" s="127">
        <v>2007797.6</v>
      </c>
      <c r="AA68" s="127">
        <v>644556.80000000005</v>
      </c>
      <c r="AB68" s="127">
        <v>340101.67</v>
      </c>
    </row>
    <row r="69" spans="1:29" x14ac:dyDescent="0.2">
      <c r="A69" s="56" t="s">
        <v>1999</v>
      </c>
      <c r="B69" s="126">
        <v>397899.36</v>
      </c>
      <c r="C69" s="126">
        <v>0</v>
      </c>
      <c r="D69" s="126">
        <v>29037.31</v>
      </c>
      <c r="F69" s="56">
        <v>1604634.95</v>
      </c>
      <c r="G69" s="56">
        <v>64513.35</v>
      </c>
      <c r="H69" s="278">
        <v>486</v>
      </c>
      <c r="L69" s="56"/>
      <c r="M69" s="56"/>
      <c r="N69" s="56">
        <v>-97763.86</v>
      </c>
      <c r="O69" s="56">
        <v>574529.34</v>
      </c>
      <c r="Q69" s="100">
        <v>1178422.8600000001</v>
      </c>
      <c r="S69" s="100">
        <v>2256.29</v>
      </c>
      <c r="U69" s="100">
        <v>621554.52</v>
      </c>
      <c r="W69" s="127">
        <v>1006328.52</v>
      </c>
      <c r="AA69" s="127">
        <v>425486.18</v>
      </c>
      <c r="AB69" s="127">
        <v>171546.39</v>
      </c>
    </row>
    <row r="70" spans="1:29" x14ac:dyDescent="0.2">
      <c r="A70" s="56" t="s">
        <v>2000</v>
      </c>
      <c r="B70" s="126">
        <v>750386.54</v>
      </c>
      <c r="C70" s="126">
        <v>17780</v>
      </c>
      <c r="D70" s="126">
        <v>42339.360000000001</v>
      </c>
      <c r="F70" s="56">
        <v>243480.45</v>
      </c>
      <c r="G70" s="56">
        <v>401083.88</v>
      </c>
      <c r="K70" s="278">
        <v>0</v>
      </c>
      <c r="L70" s="56"/>
      <c r="M70" s="56"/>
      <c r="N70" s="56">
        <v>2227.73</v>
      </c>
      <c r="O70" s="56">
        <v>2183187.2799999998</v>
      </c>
      <c r="Q70" s="100">
        <v>2732337.04</v>
      </c>
      <c r="S70" s="100">
        <v>613.70000000000005</v>
      </c>
      <c r="U70" s="100">
        <v>1596262.5</v>
      </c>
      <c r="W70" s="127">
        <v>2206520.5</v>
      </c>
      <c r="AA70" s="127">
        <v>831061.89</v>
      </c>
      <c r="AB70" s="127">
        <v>155395.75</v>
      </c>
    </row>
    <row r="71" spans="1:29" x14ac:dyDescent="0.2">
      <c r="A71" s="56" t="s">
        <v>2001</v>
      </c>
      <c r="B71" s="126">
        <v>1734373.99</v>
      </c>
      <c r="C71" s="126">
        <v>0</v>
      </c>
      <c r="D71" s="126">
        <v>50564</v>
      </c>
      <c r="F71" s="56">
        <v>1763798.89</v>
      </c>
      <c r="G71" s="56">
        <v>323181.09999999998</v>
      </c>
      <c r="I71" s="278">
        <v>15680</v>
      </c>
      <c r="L71" s="56"/>
      <c r="M71" s="56"/>
      <c r="N71" s="56">
        <v>332614.73</v>
      </c>
      <c r="O71" s="56">
        <v>1562778.07</v>
      </c>
      <c r="Q71" s="100">
        <v>1968204.56</v>
      </c>
      <c r="S71" s="100">
        <v>3108.01</v>
      </c>
      <c r="U71" s="100">
        <v>760788</v>
      </c>
      <c r="W71" s="127">
        <v>1329208</v>
      </c>
      <c r="AA71" s="127">
        <v>761154.33</v>
      </c>
      <c r="AB71" s="127">
        <v>218842.82</v>
      </c>
    </row>
    <row r="72" spans="1:29" x14ac:dyDescent="0.2">
      <c r="A72" s="56" t="s">
        <v>2002</v>
      </c>
      <c r="B72" s="126">
        <v>1642785.14</v>
      </c>
      <c r="C72" s="126">
        <v>13000</v>
      </c>
      <c r="D72" s="126">
        <v>34200</v>
      </c>
      <c r="F72" s="56">
        <v>1289418.31</v>
      </c>
      <c r="G72" s="56">
        <v>418984.36</v>
      </c>
      <c r="H72" s="278">
        <v>5100</v>
      </c>
      <c r="I72" s="278">
        <v>26333.18</v>
      </c>
      <c r="J72" s="278">
        <v>13000</v>
      </c>
      <c r="L72" s="56"/>
      <c r="M72" s="56"/>
      <c r="N72" s="56">
        <v>827548.17</v>
      </c>
      <c r="O72" s="56">
        <v>1881658.83</v>
      </c>
      <c r="Q72" s="100">
        <v>3070649.23</v>
      </c>
      <c r="S72" s="100">
        <v>6940.94</v>
      </c>
      <c r="U72" s="100">
        <v>1799042.5</v>
      </c>
      <c r="W72" s="127">
        <v>2644658.5</v>
      </c>
      <c r="AA72" s="127">
        <v>1060782.3700000001</v>
      </c>
      <c r="AB72" s="127">
        <v>214779.49</v>
      </c>
    </row>
    <row r="73" spans="1:29" x14ac:dyDescent="0.2">
      <c r="A73" s="56" t="s">
        <v>2003</v>
      </c>
      <c r="B73" s="126">
        <v>1183531.02</v>
      </c>
      <c r="C73" s="126">
        <v>0</v>
      </c>
      <c r="D73" s="126">
        <v>26725.98</v>
      </c>
      <c r="F73" s="56">
        <v>408123.93</v>
      </c>
      <c r="G73" s="56">
        <v>162769.17000000001</v>
      </c>
      <c r="I73" s="278">
        <v>63097.75</v>
      </c>
      <c r="L73" s="56"/>
      <c r="M73" s="56"/>
      <c r="N73" s="56">
        <v>156326.46</v>
      </c>
      <c r="O73" s="56">
        <v>1497958.46</v>
      </c>
      <c r="Q73" s="100">
        <v>1239992.74</v>
      </c>
      <c r="S73" s="100">
        <v>3865.1</v>
      </c>
      <c r="U73" s="100">
        <v>774835.5</v>
      </c>
      <c r="W73" s="127">
        <v>1051373.5</v>
      </c>
      <c r="AA73" s="127">
        <v>459352.44</v>
      </c>
      <c r="AB73" s="127">
        <v>105037.02</v>
      </c>
    </row>
    <row r="74" spans="1:29" x14ac:dyDescent="0.2">
      <c r="A74" s="56" t="s">
        <v>2004</v>
      </c>
      <c r="B74" s="126">
        <v>209700.17</v>
      </c>
      <c r="C74" s="126">
        <v>0</v>
      </c>
      <c r="D74" s="126">
        <v>22471.27</v>
      </c>
      <c r="F74" s="56">
        <v>1115467.42</v>
      </c>
      <c r="G74" s="56">
        <v>162330.98000000001</v>
      </c>
      <c r="H74" s="278">
        <v>162</v>
      </c>
      <c r="K74" s="278">
        <v>23373.91</v>
      </c>
      <c r="L74" s="56"/>
      <c r="M74" s="56"/>
      <c r="N74" s="56">
        <v>-505908.71</v>
      </c>
      <c r="O74" s="56">
        <v>2412599.04</v>
      </c>
      <c r="Q74" s="100">
        <v>1220646.74</v>
      </c>
      <c r="S74" s="100">
        <v>974.62</v>
      </c>
      <c r="U74" s="100">
        <v>522711</v>
      </c>
      <c r="W74" s="127">
        <v>836261</v>
      </c>
      <c r="AA74" s="127">
        <v>513797.04</v>
      </c>
      <c r="AB74" s="127">
        <v>123335.83</v>
      </c>
    </row>
    <row r="75" spans="1:29" x14ac:dyDescent="0.2">
      <c r="A75" s="56" t="s">
        <v>2005</v>
      </c>
      <c r="B75" s="126">
        <v>529646.29</v>
      </c>
      <c r="C75" s="126">
        <v>50392.06</v>
      </c>
      <c r="D75" s="126">
        <v>27420</v>
      </c>
      <c r="F75" s="56">
        <v>1016353.04</v>
      </c>
      <c r="G75" s="56">
        <v>340928.1</v>
      </c>
      <c r="I75" s="278">
        <v>43766.89</v>
      </c>
      <c r="K75" s="278">
        <v>0</v>
      </c>
      <c r="L75" s="56"/>
      <c r="M75" s="56"/>
      <c r="N75" s="56">
        <v>-483623.66</v>
      </c>
      <c r="O75" s="56">
        <v>2174520.91</v>
      </c>
      <c r="Q75" s="100">
        <v>2115204.92</v>
      </c>
      <c r="R75" s="100">
        <v>64800</v>
      </c>
      <c r="S75" s="100">
        <v>317.77</v>
      </c>
      <c r="U75" s="100">
        <v>1404711</v>
      </c>
      <c r="W75" s="127">
        <v>2049190</v>
      </c>
      <c r="Z75" s="127">
        <v>20349</v>
      </c>
      <c r="AA75" s="127">
        <v>969836.63</v>
      </c>
      <c r="AB75" s="127">
        <v>218931.03</v>
      </c>
    </row>
    <row r="76" spans="1:29" x14ac:dyDescent="0.2">
      <c r="A76" s="56" t="s">
        <v>2006</v>
      </c>
      <c r="B76" s="126">
        <v>371183.88</v>
      </c>
      <c r="C76" s="126">
        <v>3636.5</v>
      </c>
      <c r="D76" s="126">
        <v>28855.57</v>
      </c>
      <c r="F76" s="56">
        <v>1383702.29</v>
      </c>
      <c r="G76" s="56">
        <v>230664.54</v>
      </c>
      <c r="I76" s="278">
        <v>30984.639999999999</v>
      </c>
      <c r="K76" s="278">
        <v>56.07</v>
      </c>
      <c r="L76" s="56"/>
      <c r="M76" s="56"/>
      <c r="N76" s="56">
        <v>-30298.37</v>
      </c>
      <c r="O76" s="56">
        <v>2426315.1</v>
      </c>
      <c r="Q76" s="100">
        <v>1503705.41</v>
      </c>
      <c r="R76" s="100">
        <v>286000</v>
      </c>
      <c r="S76" s="100">
        <v>821.6</v>
      </c>
      <c r="U76" s="100">
        <v>1820658</v>
      </c>
      <c r="W76" s="127">
        <v>2133298</v>
      </c>
      <c r="Z76" s="127">
        <v>31783</v>
      </c>
      <c r="AA76" s="127">
        <v>1373149.59</v>
      </c>
      <c r="AB76" s="127">
        <v>279658.08</v>
      </c>
      <c r="AC76" s="127">
        <v>140000</v>
      </c>
    </row>
    <row r="77" spans="1:29" x14ac:dyDescent="0.2">
      <c r="A77" s="56" t="s">
        <v>2007</v>
      </c>
      <c r="B77" s="126">
        <v>304115.05</v>
      </c>
      <c r="C77" s="126">
        <v>8329.68</v>
      </c>
      <c r="D77" s="126">
        <v>3836.31</v>
      </c>
      <c r="F77" s="56">
        <v>366842.58</v>
      </c>
      <c r="G77" s="56">
        <v>174856.36</v>
      </c>
      <c r="I77" s="278">
        <v>2330</v>
      </c>
      <c r="K77" s="278">
        <v>81.93</v>
      </c>
      <c r="L77" s="56"/>
      <c r="M77" s="56">
        <v>-471125.88</v>
      </c>
      <c r="N77" s="56">
        <v>81210.16</v>
      </c>
      <c r="O77" s="56">
        <v>1120243.3</v>
      </c>
      <c r="Q77" s="100">
        <v>1269826.8500000001</v>
      </c>
      <c r="S77" s="100">
        <v>299.74</v>
      </c>
      <c r="U77" s="100">
        <v>382756.5</v>
      </c>
      <c r="W77" s="127">
        <v>855636.5</v>
      </c>
      <c r="Z77" s="127">
        <v>39106</v>
      </c>
      <c r="AA77" s="127">
        <v>462937.7</v>
      </c>
      <c r="AB77" s="127">
        <v>149679.21</v>
      </c>
      <c r="AC77" s="127">
        <v>645.21</v>
      </c>
    </row>
    <row r="78" spans="1:29" x14ac:dyDescent="0.2">
      <c r="A78" s="56" t="s">
        <v>2008</v>
      </c>
      <c r="B78" s="126">
        <v>714817.15</v>
      </c>
      <c r="C78" s="126">
        <v>30011.43</v>
      </c>
      <c r="D78" s="126">
        <v>31595</v>
      </c>
      <c r="F78" s="56">
        <v>1508451.02</v>
      </c>
      <c r="G78" s="56">
        <v>397888.53</v>
      </c>
      <c r="I78" s="278">
        <v>71398.13</v>
      </c>
      <c r="K78" s="278">
        <v>207.99</v>
      </c>
      <c r="L78" s="56"/>
      <c r="M78" s="56">
        <v>-629329.11</v>
      </c>
      <c r="N78" s="56">
        <v>73193.820000000007</v>
      </c>
      <c r="O78" s="56">
        <v>2732486.08</v>
      </c>
      <c r="Q78" s="100">
        <v>1697712.06</v>
      </c>
      <c r="R78" s="100">
        <v>347600</v>
      </c>
      <c r="S78" s="100">
        <v>276.18</v>
      </c>
      <c r="U78" s="100">
        <v>1259455.1100000001</v>
      </c>
      <c r="W78" s="127">
        <v>1760925.11</v>
      </c>
      <c r="Z78" s="127">
        <v>28052</v>
      </c>
      <c r="AA78" s="127">
        <v>763305.77</v>
      </c>
      <c r="AB78" s="127">
        <v>297780.25</v>
      </c>
    </row>
    <row r="79" spans="1:29" x14ac:dyDescent="0.2">
      <c r="A79" s="56" t="s">
        <v>2009</v>
      </c>
      <c r="B79" s="126">
        <v>2223063.5099999998</v>
      </c>
      <c r="C79" s="126">
        <v>0</v>
      </c>
      <c r="D79" s="126">
        <v>9101.61</v>
      </c>
      <c r="F79" s="56">
        <v>1994329.83</v>
      </c>
      <c r="G79" s="56">
        <v>180087.62</v>
      </c>
      <c r="I79" s="278">
        <v>18310.650000000001</v>
      </c>
      <c r="L79" s="56"/>
      <c r="M79" s="56">
        <v>549853.89</v>
      </c>
      <c r="N79" s="56">
        <v>83878.02</v>
      </c>
      <c r="O79" s="56">
        <v>3283107.89</v>
      </c>
      <c r="Q79" s="100">
        <v>3094995.81</v>
      </c>
      <c r="S79" s="100">
        <v>2377.6</v>
      </c>
      <c r="U79" s="100">
        <v>629349.68000000005</v>
      </c>
      <c r="W79" s="127">
        <v>1094933.68</v>
      </c>
      <c r="Z79" s="127">
        <v>28096</v>
      </c>
      <c r="AA79" s="127">
        <v>1550986.52</v>
      </c>
      <c r="AB79" s="127">
        <v>379650.29</v>
      </c>
    </row>
    <row r="80" spans="1:29" x14ac:dyDescent="0.2">
      <c r="A80" s="56" t="s">
        <v>2013</v>
      </c>
      <c r="B80" s="126">
        <v>606567.79</v>
      </c>
      <c r="C80" s="126">
        <v>0</v>
      </c>
      <c r="D80" s="126">
        <v>20592</v>
      </c>
      <c r="F80" s="56">
        <v>723418.98</v>
      </c>
      <c r="G80" s="56">
        <v>298977.28000000003</v>
      </c>
      <c r="I80" s="278">
        <v>15525</v>
      </c>
      <c r="L80" s="56"/>
      <c r="M80" s="56"/>
      <c r="N80" s="56">
        <v>-399039.74</v>
      </c>
      <c r="O80" s="56">
        <v>1600443.98</v>
      </c>
      <c r="Q80" s="100">
        <v>1575850.26</v>
      </c>
      <c r="R80" s="100">
        <v>119330</v>
      </c>
      <c r="S80" s="100">
        <v>310.3</v>
      </c>
      <c r="U80" s="100">
        <v>726610.5</v>
      </c>
      <c r="W80" s="127">
        <v>1180580.5</v>
      </c>
      <c r="Z80" s="127">
        <v>18948</v>
      </c>
      <c r="AA80" s="127">
        <v>553012.65</v>
      </c>
      <c r="AB80" s="127">
        <v>187671.42</v>
      </c>
    </row>
    <row r="81" spans="1:29" x14ac:dyDescent="0.2">
      <c r="A81" s="56" t="s">
        <v>1981</v>
      </c>
      <c r="B81" s="126">
        <v>93869.78</v>
      </c>
      <c r="C81" s="126">
        <v>0</v>
      </c>
      <c r="D81" s="126">
        <v>33969.919999999998</v>
      </c>
      <c r="F81" s="56">
        <v>863051.28</v>
      </c>
      <c r="G81" s="56">
        <v>427690.77</v>
      </c>
      <c r="I81" s="278">
        <v>25500</v>
      </c>
      <c r="L81" s="56"/>
      <c r="M81" s="56">
        <v>-275996.40000000002</v>
      </c>
      <c r="N81" s="56">
        <v>1626912.2</v>
      </c>
      <c r="O81" s="56">
        <v>4010</v>
      </c>
      <c r="Q81" s="100">
        <v>542850.14</v>
      </c>
      <c r="S81" s="100">
        <v>58.41</v>
      </c>
      <c r="U81" s="100">
        <v>726799.5</v>
      </c>
      <c r="V81" s="100">
        <v>33900</v>
      </c>
      <c r="W81" s="127">
        <v>889799.5</v>
      </c>
      <c r="Y81" s="127">
        <v>8171</v>
      </c>
      <c r="AA81" s="127">
        <v>312344.48</v>
      </c>
      <c r="AB81" s="127">
        <v>42518.12</v>
      </c>
      <c r="AC81" s="127">
        <v>8600</v>
      </c>
    </row>
    <row r="82" spans="1:29" x14ac:dyDescent="0.2">
      <c r="A82" s="56" t="s">
        <v>1982</v>
      </c>
      <c r="B82" s="126">
        <v>865013.76000000001</v>
      </c>
      <c r="C82" s="126">
        <v>209470</v>
      </c>
      <c r="D82" s="126">
        <v>16313.77</v>
      </c>
      <c r="F82" s="56">
        <v>4</v>
      </c>
      <c r="G82" s="56">
        <v>431078.21</v>
      </c>
      <c r="I82" s="278">
        <v>10432</v>
      </c>
      <c r="L82" s="56"/>
      <c r="M82" s="56">
        <v>3641396.01</v>
      </c>
      <c r="N82" s="56">
        <v>-5243651.0599999996</v>
      </c>
      <c r="O82" s="56">
        <v>1891796.64</v>
      </c>
      <c r="Q82" s="100">
        <v>2400188.2999999998</v>
      </c>
      <c r="S82" s="100">
        <v>989.07</v>
      </c>
      <c r="U82" s="100">
        <v>1457199.97</v>
      </c>
      <c r="V82" s="100">
        <v>423140.64</v>
      </c>
      <c r="W82" s="127">
        <v>616288.5</v>
      </c>
      <c r="Y82" s="127">
        <v>79019</v>
      </c>
      <c r="Z82" s="127">
        <v>2675</v>
      </c>
      <c r="AA82" s="127">
        <v>2060535.31</v>
      </c>
      <c r="AB82" s="127">
        <v>27805.02</v>
      </c>
      <c r="AC82" s="127">
        <v>246925</v>
      </c>
    </row>
    <row r="83" spans="1:29" x14ac:dyDescent="0.2">
      <c r="A83" s="56" t="s">
        <v>1987</v>
      </c>
      <c r="B83" s="126">
        <v>408865.2</v>
      </c>
      <c r="C83" s="126">
        <v>0</v>
      </c>
      <c r="D83" s="126">
        <v>26809.26</v>
      </c>
      <c r="F83" s="56">
        <v>124152.17</v>
      </c>
      <c r="G83" s="56">
        <v>397663.96</v>
      </c>
      <c r="I83" s="278">
        <v>81200</v>
      </c>
      <c r="L83" s="56"/>
      <c r="M83" s="56">
        <v>-148662.24</v>
      </c>
      <c r="N83" s="56">
        <v>-946761.42</v>
      </c>
      <c r="O83" s="56">
        <v>1831896.95</v>
      </c>
      <c r="Q83" s="100">
        <v>858391.08</v>
      </c>
      <c r="S83" s="100">
        <v>452.82</v>
      </c>
      <c r="U83" s="100">
        <v>1888435</v>
      </c>
      <c r="V83" s="100">
        <v>13300</v>
      </c>
      <c r="W83" s="127">
        <v>1856988</v>
      </c>
      <c r="Y83" s="127">
        <v>24436</v>
      </c>
      <c r="AA83" s="127">
        <v>587479.41</v>
      </c>
      <c r="AB83" s="127">
        <v>126797.19</v>
      </c>
    </row>
    <row r="84" spans="1:29" x14ac:dyDescent="0.2">
      <c r="A84" s="56" t="s">
        <v>1988</v>
      </c>
      <c r="B84" s="126">
        <v>1090.1199999999999</v>
      </c>
      <c r="C84" s="126">
        <v>10000</v>
      </c>
      <c r="D84" s="126">
        <v>15980.17</v>
      </c>
      <c r="F84" s="56">
        <v>12</v>
      </c>
      <c r="G84" s="56">
        <v>177529.39</v>
      </c>
      <c r="I84" s="278">
        <v>26014</v>
      </c>
      <c r="L84" s="56"/>
      <c r="M84" s="56">
        <v>-126206806.29000001</v>
      </c>
      <c r="N84" s="56">
        <v>126075390.70999999</v>
      </c>
      <c r="O84" s="56">
        <v>352730.98</v>
      </c>
      <c r="Q84" s="100">
        <v>617361.86</v>
      </c>
      <c r="S84" s="100">
        <v>24.27</v>
      </c>
      <c r="U84" s="100">
        <v>1369465.2</v>
      </c>
      <c r="V84" s="100">
        <v>13300</v>
      </c>
      <c r="W84" s="127">
        <v>1503381.2</v>
      </c>
      <c r="Y84" s="127">
        <v>9587</v>
      </c>
      <c r="AA84" s="127">
        <v>493767.02</v>
      </c>
      <c r="AB84" s="127">
        <v>29212.83</v>
      </c>
    </row>
    <row r="85" spans="1:29" x14ac:dyDescent="0.2">
      <c r="A85" s="56" t="s">
        <v>1989</v>
      </c>
      <c r="B85" s="126">
        <v>259008.77</v>
      </c>
      <c r="C85" s="126">
        <v>0</v>
      </c>
      <c r="D85" s="126">
        <v>15204.41</v>
      </c>
      <c r="F85" s="56">
        <v>1939887.77</v>
      </c>
      <c r="G85" s="56">
        <v>2537863.87</v>
      </c>
      <c r="I85" s="278">
        <v>6535</v>
      </c>
      <c r="L85" s="56"/>
      <c r="M85" s="56"/>
      <c r="N85" s="56">
        <v>4801002.5599999996</v>
      </c>
      <c r="O85" s="56"/>
      <c r="Q85" s="100">
        <v>578510.15</v>
      </c>
      <c r="S85" s="100">
        <v>236.65</v>
      </c>
      <c r="U85" s="100">
        <v>1655773</v>
      </c>
      <c r="V85" s="100">
        <v>13300</v>
      </c>
      <c r="W85" s="127">
        <v>1506603</v>
      </c>
      <c r="Y85" s="127">
        <v>16716</v>
      </c>
      <c r="AA85" s="127">
        <v>538186.89</v>
      </c>
      <c r="AB85" s="127">
        <v>209853.65</v>
      </c>
      <c r="AC85" s="127">
        <v>2100</v>
      </c>
    </row>
    <row r="86" spans="1:29" x14ac:dyDescent="0.2">
      <c r="A86" s="56" t="s">
        <v>2012</v>
      </c>
      <c r="B86" s="126">
        <v>0</v>
      </c>
      <c r="D86" s="126">
        <v>0</v>
      </c>
      <c r="E86" s="126">
        <v>0</v>
      </c>
      <c r="F86" s="56">
        <v>143067.70000000001</v>
      </c>
      <c r="G86" s="56">
        <v>6</v>
      </c>
      <c r="K86" s="278">
        <v>0</v>
      </c>
      <c r="L86" s="56"/>
      <c r="M86" s="56"/>
      <c r="N86" s="56">
        <v>116690.76</v>
      </c>
      <c r="O86" s="56">
        <v>31316.240000000002</v>
      </c>
      <c r="U86" s="100">
        <v>425186.2</v>
      </c>
      <c r="V86" s="100">
        <v>288427.40000000002</v>
      </c>
      <c r="W86" s="127">
        <v>474796.2</v>
      </c>
      <c r="Z86" s="127">
        <v>3472</v>
      </c>
      <c r="AA86" s="127">
        <v>235345.4</v>
      </c>
      <c r="AB86" s="127">
        <v>4933.3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Anniz</cp:lastModifiedBy>
  <cp:lastPrinted>2019-08-02T08:49:12Z</cp:lastPrinted>
  <dcterms:created xsi:type="dcterms:W3CDTF">2018-02-08T06:24:17Z</dcterms:created>
  <dcterms:modified xsi:type="dcterms:W3CDTF">2019-08-02T08:51:34Z</dcterms:modified>
</cp:coreProperties>
</file>